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0FBC66CE-1C64-4666-A2F3-A7FEE3D03885}" xr6:coauthVersionLast="41" xr6:coauthVersionMax="41" xr10:uidLastSave="{00000000-0000-0000-0000-000000000000}"/>
  <bookViews>
    <workbookView xWindow="1665" yWindow="1950" windowWidth="24915" windowHeight="13200" activeTab="1" xr2:uid="{00000000-000D-0000-FFFF-FFFF00000000}"/>
  </bookViews>
  <sheets>
    <sheet name="Draft Set Resources" sheetId="1" r:id="rId1"/>
    <sheet name="Set Prices" sheetId="2" r:id="rId2"/>
    <sheet name="Box Sales History" sheetId="3" r:id="rId3"/>
    <sheet name="Set Multiplier to Age" sheetId="7" r:id="rId4"/>
    <sheet name="Sheet5" sheetId="8" state="hidden" r:id="rId5"/>
    <sheet name="Regression 1" sheetId="9" r:id="rId6"/>
    <sheet name="Regression 2" sheetId="15" r:id="rId7"/>
  </sheets>
  <definedNames>
    <definedName name="_xlnm._FilterDatabase" localSheetId="3" hidden="1">'Set Multiplier to Age'!$A$1:$I$1</definedName>
    <definedName name="_xlnm._FilterDatabase" localSheetId="1" hidden="1">'Set Prices'!$A$33:$I$33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2" l="1"/>
  <c r="C50" i="2"/>
  <c r="C48" i="2"/>
  <c r="H46" i="2"/>
  <c r="C46" i="2"/>
  <c r="H30" i="2"/>
  <c r="C30" i="2"/>
  <c r="H45" i="2"/>
  <c r="H48" i="2"/>
  <c r="I36" i="2"/>
  <c r="I50" i="2" s="1"/>
  <c r="I37" i="2"/>
  <c r="I38" i="2"/>
  <c r="I42" i="2"/>
  <c r="I43" i="2"/>
  <c r="I41" i="2"/>
  <c r="I34" i="2"/>
  <c r="I39" i="2"/>
  <c r="I35" i="2"/>
  <c r="I40" i="2"/>
  <c r="I46" i="2" s="1"/>
  <c r="H28" i="2"/>
  <c r="C28" i="2"/>
  <c r="C45" i="2"/>
  <c r="AE34" i="3"/>
  <c r="D35" i="2" s="1"/>
  <c r="AD34" i="3"/>
  <c r="D39" i="2" s="1"/>
  <c r="AC34" i="3"/>
  <c r="D34" i="2" s="1"/>
  <c r="AB34" i="3"/>
  <c r="D41" i="2" s="1"/>
  <c r="I48" i="2" l="1"/>
  <c r="I45" i="2"/>
  <c r="AA34" i="3" l="1"/>
  <c r="D43" i="2" s="1"/>
  <c r="F43" i="2" s="1"/>
  <c r="Z34" i="3"/>
  <c r="D42" i="2" s="1"/>
  <c r="F42" i="2" s="1"/>
  <c r="Y34" i="3"/>
  <c r="D38" i="2" s="1"/>
  <c r="X34" i="3"/>
  <c r="D37" i="2" s="1"/>
  <c r="H26" i="2"/>
  <c r="C26" i="2"/>
  <c r="W34" i="3"/>
  <c r="D36" i="2" s="1"/>
  <c r="G35" i="2"/>
  <c r="G39" i="2"/>
  <c r="G34" i="2"/>
  <c r="G41" i="2"/>
  <c r="V34" i="3"/>
  <c r="D40" i="2" s="1"/>
  <c r="D46" i="2" s="1"/>
  <c r="G36" i="2" l="1"/>
  <c r="D50" i="2"/>
  <c r="G37" i="2"/>
  <c r="G42" i="2"/>
  <c r="D48" i="2"/>
  <c r="G43" i="2"/>
  <c r="G38" i="2"/>
  <c r="E40" i="2"/>
  <c r="D45" i="2"/>
  <c r="F40" i="2"/>
  <c r="G40" i="2"/>
  <c r="G46" i="2" s="1"/>
  <c r="E35" i="2"/>
  <c r="M35" i="2" s="1"/>
  <c r="E39" i="2"/>
  <c r="M39" i="2" s="1"/>
  <c r="F39" i="2"/>
  <c r="F35" i="2"/>
  <c r="E37" i="2"/>
  <c r="M37" i="2" s="1"/>
  <c r="E38" i="2"/>
  <c r="M38" i="2" s="1"/>
  <c r="E42" i="2"/>
  <c r="M42" i="2" s="1"/>
  <c r="E43" i="2"/>
  <c r="M43" i="2" s="1"/>
  <c r="E41" i="2"/>
  <c r="M41" i="2" s="1"/>
  <c r="E34" i="2"/>
  <c r="M34" i="2" s="1"/>
  <c r="F37" i="2"/>
  <c r="F38" i="2"/>
  <c r="F41" i="2"/>
  <c r="F45" i="2" s="1"/>
  <c r="F34" i="2"/>
  <c r="E36" i="2"/>
  <c r="F36" i="2"/>
  <c r="H2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E46" i="2" l="1"/>
  <c r="M46" i="2" s="1"/>
  <c r="M40" i="2"/>
  <c r="F50" i="2"/>
  <c r="I30" i="2"/>
  <c r="E50" i="2"/>
  <c r="M36" i="2"/>
  <c r="F46" i="2"/>
  <c r="G50" i="2"/>
  <c r="E48" i="2"/>
  <c r="M48" i="2" s="1"/>
  <c r="F48" i="2"/>
  <c r="G45" i="2"/>
  <c r="G48" i="2"/>
  <c r="I25" i="2"/>
  <c r="I28" i="2"/>
  <c r="I26" i="2"/>
  <c r="E45" i="2"/>
  <c r="M45" i="2" s="1"/>
  <c r="C25" i="2"/>
  <c r="U34" i="3"/>
  <c r="D23" i="2" s="1"/>
  <c r="F23" i="2" s="1"/>
  <c r="T34" i="3"/>
  <c r="D22" i="2" s="1"/>
  <c r="F22" i="2" s="1"/>
  <c r="S34" i="3"/>
  <c r="D21" i="2" s="1"/>
  <c r="F21" i="2" s="1"/>
  <c r="R34" i="3"/>
  <c r="D16" i="2" s="1"/>
  <c r="E16" i="2" s="1"/>
  <c r="M16" i="2" s="1"/>
  <c r="Q34" i="3"/>
  <c r="D20" i="2" s="1"/>
  <c r="F20" i="2" s="1"/>
  <c r="P34" i="3"/>
  <c r="D9" i="2" s="1"/>
  <c r="F9" i="2" s="1"/>
  <c r="O34" i="3"/>
  <c r="D14" i="2" s="1"/>
  <c r="E14" i="2" s="1"/>
  <c r="M14" i="2" s="1"/>
  <c r="D19" i="2"/>
  <c r="N34" i="3"/>
  <c r="M34" i="3"/>
  <c r="D13" i="2" s="1"/>
  <c r="G13" i="2" s="1"/>
  <c r="L34" i="3"/>
  <c r="D10" i="2" s="1"/>
  <c r="E10" i="2" s="1"/>
  <c r="M10" i="2" s="1"/>
  <c r="K34" i="3"/>
  <c r="D17" i="2" s="1"/>
  <c r="E17" i="2" s="1"/>
  <c r="M17" i="2" s="1"/>
  <c r="J34" i="3"/>
  <c r="D15" i="2" s="1"/>
  <c r="E15" i="2" s="1"/>
  <c r="M15" i="2" s="1"/>
  <c r="D12" i="2"/>
  <c r="G12" i="2" s="1"/>
  <c r="I34" i="3"/>
  <c r="E20" i="2" l="1"/>
  <c r="M20" i="2" s="1"/>
  <c r="G20" i="2"/>
  <c r="E19" i="2"/>
  <c r="E23" i="2"/>
  <c r="M23" i="2" s="1"/>
  <c r="G21" i="2"/>
  <c r="G9" i="2"/>
  <c r="F12" i="2"/>
  <c r="F17" i="2"/>
  <c r="F19" i="2"/>
  <c r="F14" i="2"/>
  <c r="G14" i="2"/>
  <c r="G17" i="2"/>
  <c r="E13" i="2"/>
  <c r="M13" i="2" s="1"/>
  <c r="E9" i="2"/>
  <c r="M9" i="2" s="1"/>
  <c r="G19" i="2"/>
  <c r="G15" i="2"/>
  <c r="F16" i="2"/>
  <c r="E21" i="2"/>
  <c r="M21" i="2" s="1"/>
  <c r="G10" i="2"/>
  <c r="F15" i="2"/>
  <c r="F10" i="2"/>
  <c r="F13" i="2"/>
  <c r="G16" i="2"/>
  <c r="E12" i="2"/>
  <c r="M12" i="2" s="1"/>
  <c r="E22" i="2"/>
  <c r="M22" i="2" s="1"/>
  <c r="G23" i="2"/>
  <c r="G22" i="2"/>
  <c r="H34" i="3"/>
  <c r="D11" i="2" s="1"/>
  <c r="G11" i="2" s="1"/>
  <c r="F34" i="3"/>
  <c r="D18" i="2" s="1"/>
  <c r="G34" i="3"/>
  <c r="D8" i="2" s="1"/>
  <c r="G8" i="2" s="1"/>
  <c r="E34" i="3"/>
  <c r="D4" i="2" s="1"/>
  <c r="D30" i="2" s="1"/>
  <c r="D34" i="3"/>
  <c r="D7" i="2" s="1"/>
  <c r="C34" i="3"/>
  <c r="D5" i="2" s="1"/>
  <c r="B34" i="3"/>
  <c r="D6" i="2" s="1"/>
  <c r="G6" i="2" s="1"/>
  <c r="M19" i="2" l="1"/>
  <c r="D28" i="2"/>
  <c r="G7" i="2"/>
  <c r="D26" i="2"/>
  <c r="F6" i="2"/>
  <c r="F11" i="2"/>
  <c r="E11" i="2"/>
  <c r="M11" i="2" s="1"/>
  <c r="F18" i="2"/>
  <c r="G18" i="2"/>
  <c r="D25" i="2"/>
  <c r="G4" i="2"/>
  <c r="G30" i="2" s="1"/>
  <c r="E5" i="2"/>
  <c r="M5" i="2" s="1"/>
  <c r="G5" i="2"/>
  <c r="F7" i="2"/>
  <c r="F4" i="2"/>
  <c r="F8" i="2"/>
  <c r="E6" i="2"/>
  <c r="M6" i="2" s="1"/>
  <c r="F5" i="2"/>
  <c r="F30" i="2" s="1"/>
  <c r="E7" i="2"/>
  <c r="M7" i="2" s="1"/>
  <c r="E4" i="2"/>
  <c r="M4" i="2" s="1"/>
  <c r="E8" i="2"/>
  <c r="M8" i="2" s="1"/>
  <c r="E18" i="2"/>
  <c r="M18" i="2" s="1"/>
  <c r="E30" i="2" l="1"/>
  <c r="F26" i="2"/>
  <c r="E28" i="2"/>
  <c r="M28" i="2" s="1"/>
  <c r="F28" i="2"/>
  <c r="G28" i="2"/>
  <c r="E26" i="2"/>
  <c r="M26" i="2" s="1"/>
  <c r="G25" i="2"/>
  <c r="G26" i="2"/>
  <c r="F25" i="2"/>
  <c r="E25" i="2"/>
  <c r="M25" i="2" s="1"/>
</calcChain>
</file>

<file path=xl/sharedStrings.xml><?xml version="1.0" encoding="utf-8"?>
<sst xmlns="http://schemas.openxmlformats.org/spreadsheetml/2006/main" count="322" uniqueCount="144">
  <si>
    <t xml:space="preserve">Top limited formats </t>
  </si>
  <si>
    <t>https://www.channelfireball.com/articles/top-10-limited-formats/</t>
  </si>
  <si>
    <t xml:space="preserve">Mike Sigrist </t>
  </si>
  <si>
    <t>Return to Ravnica Block</t>
  </si>
  <si>
    <t>Gatecrash</t>
  </si>
  <si>
    <t>Return to Ravnica</t>
  </si>
  <si>
    <t>Dragon's Maze</t>
  </si>
  <si>
    <t>Modern Masters 2015</t>
  </si>
  <si>
    <t>Eternal Masters</t>
  </si>
  <si>
    <t>Odyssey Block</t>
  </si>
  <si>
    <t>Odyssey</t>
  </si>
  <si>
    <t>Torment</t>
  </si>
  <si>
    <t>Judgement</t>
  </si>
  <si>
    <t>Mercandian Masques Block</t>
  </si>
  <si>
    <t>Invasion Block</t>
  </si>
  <si>
    <t>Mercadian Masques</t>
  </si>
  <si>
    <t>Prophecy</t>
  </si>
  <si>
    <t>Invasion</t>
  </si>
  <si>
    <t>Planeshift</t>
  </si>
  <si>
    <t>Apocalypse</t>
  </si>
  <si>
    <t>Nemesis</t>
  </si>
  <si>
    <t>Urza's Saga Block</t>
  </si>
  <si>
    <t>Urza's Saga</t>
  </si>
  <si>
    <t>Uzra's Legacy</t>
  </si>
  <si>
    <t>Urza's Destiny</t>
  </si>
  <si>
    <t>Time Sprial Block</t>
  </si>
  <si>
    <t>Time Spiral</t>
  </si>
  <si>
    <t>Future Sight</t>
  </si>
  <si>
    <t>Innistrad Block</t>
  </si>
  <si>
    <t>Innistrad</t>
  </si>
  <si>
    <t>Vintage Masters</t>
  </si>
  <si>
    <t>Khans of Tarkir</t>
  </si>
  <si>
    <t>https://www.coolstuffinc.com/a/abesargent-06132017-top-ten-draft-formats-of-all-time/</t>
  </si>
  <si>
    <t>Abe Sargent</t>
  </si>
  <si>
    <t>Planar Chaos</t>
  </si>
  <si>
    <t xml:space="preserve">Champions of Kamigawa </t>
  </si>
  <si>
    <t>(x3)</t>
  </si>
  <si>
    <t>Conspiracy</t>
  </si>
  <si>
    <t>Ravnica</t>
  </si>
  <si>
    <t>Guildpact</t>
  </si>
  <si>
    <t>Dissension</t>
  </si>
  <si>
    <t>Onslaught</t>
  </si>
  <si>
    <t>Modern Masters</t>
  </si>
  <si>
    <t>https://twitter.com/BenS_MTG/status/1152354466785570817</t>
  </si>
  <si>
    <t xml:space="preserve">Ben Stark Twitter Post </t>
  </si>
  <si>
    <t>Champions of Kamigawa</t>
  </si>
  <si>
    <t>Dominaria</t>
  </si>
  <si>
    <t>(commented as 4th)</t>
  </si>
  <si>
    <t>https://www.youtube.com/watch?v=L7Mlf86Yr_I</t>
  </si>
  <si>
    <t>https://www.reddit.com/r/magicTCG/comments/b9sh0z/best_set_to_draft/</t>
  </si>
  <si>
    <t>(3x)</t>
  </si>
  <si>
    <t xml:space="preserve">Rise of the Eldrazi </t>
  </si>
  <si>
    <t>Set</t>
  </si>
  <si>
    <t>MTG Dawnglare EV</t>
  </si>
  <si>
    <t>TCGPlayer Mid</t>
  </si>
  <si>
    <t>Ravnica: City of Guilds</t>
  </si>
  <si>
    <t>Rise of the Eldrazi</t>
  </si>
  <si>
    <t>Wedge at Mana Source</t>
  </si>
  <si>
    <t>Magic 2013 Core Set</t>
  </si>
  <si>
    <t>Ravnica Block</t>
  </si>
  <si>
    <t>Time Spiral, Time Spiral, Planar Chaos</t>
  </si>
  <si>
    <t>box sales</t>
  </si>
  <si>
    <t>AVG</t>
  </si>
  <si>
    <t>English</t>
  </si>
  <si>
    <t>Modern Masters (2013)</t>
  </si>
  <si>
    <t>*not enough sold auctions</t>
  </si>
  <si>
    <t>to hit 30 boxes since July 2019</t>
  </si>
  <si>
    <t>Modern Masters (2015)</t>
  </si>
  <si>
    <t>Sold - EV $  Difference</t>
  </si>
  <si>
    <t>Ebay Avg. Price of  Boxes Sold</t>
  </si>
  <si>
    <t>Sold / EV % Premium</t>
  </si>
  <si>
    <t>Conspiracy (2014)</t>
  </si>
  <si>
    <t>Conspiracy 2014</t>
  </si>
  <si>
    <t>Champions</t>
  </si>
  <si>
    <t>Ravnica City</t>
  </si>
  <si>
    <t>Khans</t>
  </si>
  <si>
    <t>Sale $ multiplier of EV</t>
  </si>
  <si>
    <t>Rise of E</t>
  </si>
  <si>
    <t>*listed*</t>
  </si>
  <si>
    <t>Release Date</t>
  </si>
  <si>
    <t>Years from 10-16-19</t>
  </si>
  <si>
    <t>Best Draft Sets</t>
  </si>
  <si>
    <t>Worst Draft Sets</t>
  </si>
  <si>
    <t>Battle for Zendikar</t>
  </si>
  <si>
    <t>BFZ</t>
  </si>
  <si>
    <t>Avacyn Restored</t>
  </si>
  <si>
    <t>Scars of Mirrodin</t>
  </si>
  <si>
    <t>Fate Reforged</t>
  </si>
  <si>
    <t>Homelands</t>
  </si>
  <si>
    <t>Fallen Empires</t>
  </si>
  <si>
    <t>Alara Reborn</t>
  </si>
  <si>
    <t>A Reborn</t>
  </si>
  <si>
    <t>Scars</t>
  </si>
  <si>
    <t>Average with 30 box sales</t>
  </si>
  <si>
    <t>Total Average</t>
  </si>
  <si>
    <t>Fate Re</t>
  </si>
  <si>
    <t>F Empires</t>
  </si>
  <si>
    <t>Future S</t>
  </si>
  <si>
    <t>Alara R</t>
  </si>
  <si>
    <t>Median</t>
  </si>
  <si>
    <t>Total Average Exclude HL FE P</t>
  </si>
  <si>
    <t>Total Average exclude PL AP IN O</t>
  </si>
  <si>
    <t>1 Year =</t>
  </si>
  <si>
    <t>TTL AVG</t>
  </si>
  <si>
    <t>AVG 30 B</t>
  </si>
  <si>
    <t>$ per year  (Sold EV $ Diff / Years from Today)</t>
  </si>
  <si>
    <t>Premium Per Year Increase</t>
  </si>
  <si>
    <t>Red for # means not 30 English boxes sold on Ebay during time frame of July - Oct 2019 for the set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</si>
  <si>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</si>
  <si>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</si>
  <si>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</si>
  <si>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</si>
  <si>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</si>
  <si>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</si>
  <si>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</si>
  <si>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</si>
  <si>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</si>
  <si>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</si>
  <si>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</si>
  <si>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</si>
  <si>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</si>
  <si>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</si>
  <si>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</si>
  <si>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</si>
  <si>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</si>
  <si>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</si>
  <si>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</si>
  <si>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</si>
  <si>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</si>
  <si>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</si>
  <si>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</si>
  <si>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</si>
  <si>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</si>
  <si>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</si>
  <si>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</si>
  <si>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</si>
  <si>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</si>
  <si>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Standard Residuals</t>
  </si>
  <si>
    <t>COMPARING SET EV to EBAY PRICES SOLD $ AVERAGE</t>
  </si>
  <si>
    <t>Sale $ multiplie of EV to Release Date</t>
  </si>
  <si>
    <t>High Print Run</t>
  </si>
  <si>
    <t>Best Draft Experience</t>
  </si>
  <si>
    <t>#</t>
  </si>
  <si>
    <t>Sale $ multiple of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</si>
</sst>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Alignment="1">
      <alignment vertical="center"/>
    </xf>
    <xf numFmtId="14" fontId="0" fillId="0" borderId="0" xfId="0" applyNumberFormat="1"/>
    <xf numFmtId="0" fontId="1" fillId="0" borderId="0" xfId="1"/>
    <xf numFmtId="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44" fontId="0" fillId="0" borderId="0" xfId="2" applyFont="1"/>
    <xf numFmtId="0" fontId="0" fillId="0" borderId="1" xfId="0" applyBorder="1"/>
    <xf numFmtId="164" fontId="0" fillId="0" borderId="0" xfId="3" applyNumberFormat="1" applyFont="1"/>
    <xf numFmtId="0" fontId="2" fillId="0" borderId="1" xfId="0" applyFont="1" applyBorder="1" applyAlignment="1">
      <alignment vertical="center"/>
    </xf>
    <xf numFmtId="0" fontId="0" fillId="0" borderId="1" xfId="0" applyFill="1" applyBorder="1"/>
    <xf numFmtId="0" fontId="4" fillId="0" borderId="0" xfId="0" applyFont="1" applyAlignment="1">
      <alignment horizontal="left"/>
    </xf>
    <xf numFmtId="164" fontId="4" fillId="0" borderId="0" xfId="3" applyNumberFormat="1" applyFont="1"/>
    <xf numFmtId="44" fontId="0" fillId="0" borderId="2" xfId="2" applyFont="1" applyBorder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0" applyNumberFormat="1"/>
    <xf numFmtId="0" fontId="5" fillId="0" borderId="0" xfId="0" applyFont="1"/>
    <xf numFmtId="14" fontId="5" fillId="0" borderId="0" xfId="0" applyNumberFormat="1" applyFont="1"/>
    <xf numFmtId="8" fontId="5" fillId="0" borderId="0" xfId="0" applyNumberFormat="1" applyFont="1"/>
    <xf numFmtId="164" fontId="5" fillId="0" borderId="0" xfId="3" applyNumberFormat="1" applyFont="1"/>
    <xf numFmtId="165" fontId="5" fillId="0" borderId="0" xfId="0" applyNumberFormat="1" applyFont="1"/>
    <xf numFmtId="0" fontId="0" fillId="0" borderId="0" xfId="0" applyFill="1" applyBorder="1"/>
    <xf numFmtId="164" fontId="3" fillId="0" borderId="0" xfId="3" applyNumberFormat="1" applyFont="1"/>
    <xf numFmtId="0" fontId="0" fillId="0" borderId="2" xfId="0" applyBorder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44" fontId="5" fillId="0" borderId="0" xfId="2" applyFont="1"/>
    <xf numFmtId="0" fontId="8" fillId="0" borderId="0" xfId="0" applyFont="1"/>
    <xf numFmtId="0" fontId="0" fillId="0" borderId="0" xfId="0" applyFill="1" applyBorder="1" applyAlignment="1"/>
    <xf numFmtId="0" fontId="0" fillId="0" borderId="0" xfId="0" applyBorder="1"/>
    <xf numFmtId="0" fontId="0" fillId="0" borderId="3" xfId="0" applyFill="1" applyBorder="1" applyAlignment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2" fontId="0" fillId="0" borderId="0" xfId="0" applyNumberFormat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Best Draft Set EV to Box Sale Price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 Prices'!$C$3</c:f>
              <c:strCache>
                <c:ptCount val="1"/>
                <c:pt idx="0">
                  <c:v>MTG Dawnglare EV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'Set Prices'!$B$4:$B$23</c:f>
              <c:strCache>
                <c:ptCount val="20"/>
                <c:pt idx="0">
                  <c:v>Conspiracy 2014</c:v>
                </c:pt>
                <c:pt idx="1">
                  <c:v>Modern Masters</c:v>
                </c:pt>
                <c:pt idx="2">
                  <c:v>Eternal Masters</c:v>
                </c:pt>
                <c:pt idx="3">
                  <c:v>Modern Masters 2015</c:v>
                </c:pt>
                <c:pt idx="4">
                  <c:v>Torment</c:v>
                </c:pt>
                <c:pt idx="5">
                  <c:v>Khans of Tarkir</c:v>
                </c:pt>
                <c:pt idx="6">
                  <c:v>Dissension</c:v>
                </c:pt>
                <c:pt idx="7">
                  <c:v>Judgement</c:v>
                </c:pt>
                <c:pt idx="8">
                  <c:v>Champions of Kamigawa</c:v>
                </c:pt>
                <c:pt idx="9">
                  <c:v>Time Spiral</c:v>
                </c:pt>
                <c:pt idx="10">
                  <c:v>Dominaria</c:v>
                </c:pt>
                <c:pt idx="11">
                  <c:v>Ravnica: City of Guilds</c:v>
                </c:pt>
                <c:pt idx="12">
                  <c:v>Onslaught</c:v>
                </c:pt>
                <c:pt idx="13">
                  <c:v>Guildpact</c:v>
                </c:pt>
                <c:pt idx="14">
                  <c:v>Odyssey</c:v>
                </c:pt>
                <c:pt idx="15">
                  <c:v>Innistrad</c:v>
                </c:pt>
                <c:pt idx="16">
                  <c:v>Rise of the Eldrazi</c:v>
                </c:pt>
                <c:pt idx="17">
                  <c:v>Invasion</c:v>
                </c:pt>
                <c:pt idx="18">
                  <c:v>Planeshift</c:v>
                </c:pt>
                <c:pt idx="19">
                  <c:v>Apocalypse</c:v>
                </c:pt>
              </c:strCache>
            </c:strRef>
          </c:cat>
          <c:val>
            <c:numRef>
              <c:f>'Set Prices'!$C$4:$C$23</c:f>
              <c:numCache>
                <c:formatCode>"$"#,##0.00_);[Red]\("$"#,##0.00\)</c:formatCode>
                <c:ptCount val="20"/>
                <c:pt idx="0">
                  <c:v>158.72</c:v>
                </c:pt>
                <c:pt idx="1">
                  <c:v>387.9</c:v>
                </c:pt>
                <c:pt idx="2">
                  <c:v>317.39999999999998</c:v>
                </c:pt>
                <c:pt idx="3">
                  <c:v>225.85</c:v>
                </c:pt>
                <c:pt idx="4">
                  <c:v>209.54</c:v>
                </c:pt>
                <c:pt idx="5">
                  <c:v>89.41</c:v>
                </c:pt>
                <c:pt idx="6">
                  <c:v>184.5</c:v>
                </c:pt>
                <c:pt idx="7">
                  <c:v>144.66</c:v>
                </c:pt>
                <c:pt idx="8">
                  <c:v>235.68</c:v>
                </c:pt>
                <c:pt idx="9">
                  <c:v>244.17</c:v>
                </c:pt>
                <c:pt idx="10">
                  <c:v>44.78</c:v>
                </c:pt>
                <c:pt idx="11">
                  <c:v>206.59</c:v>
                </c:pt>
                <c:pt idx="12">
                  <c:v>165.65</c:v>
                </c:pt>
                <c:pt idx="13">
                  <c:v>112.06</c:v>
                </c:pt>
                <c:pt idx="14">
                  <c:v>112.83</c:v>
                </c:pt>
                <c:pt idx="15">
                  <c:v>130.01</c:v>
                </c:pt>
                <c:pt idx="16">
                  <c:v>177.79</c:v>
                </c:pt>
                <c:pt idx="17">
                  <c:v>86.49</c:v>
                </c:pt>
                <c:pt idx="18">
                  <c:v>103.66</c:v>
                </c:pt>
                <c:pt idx="19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D-4276-8D1C-7CFEE3154FA4}"/>
            </c:ext>
          </c:extLst>
        </c:ser>
        <c:ser>
          <c:idx val="1"/>
          <c:order val="1"/>
          <c:tx>
            <c:strRef>
              <c:f>'Set Prices'!$D$3</c:f>
              <c:strCache>
                <c:ptCount val="1"/>
                <c:pt idx="0">
                  <c:v>Ebay Avg. Price of  Boxes Sold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'Set Prices'!$B$4:$B$23</c:f>
              <c:strCache>
                <c:ptCount val="20"/>
                <c:pt idx="0">
                  <c:v>Conspiracy 2014</c:v>
                </c:pt>
                <c:pt idx="1">
                  <c:v>Modern Masters</c:v>
                </c:pt>
                <c:pt idx="2">
                  <c:v>Eternal Masters</c:v>
                </c:pt>
                <c:pt idx="3">
                  <c:v>Modern Masters 2015</c:v>
                </c:pt>
                <c:pt idx="4">
                  <c:v>Torment</c:v>
                </c:pt>
                <c:pt idx="5">
                  <c:v>Khans of Tarkir</c:v>
                </c:pt>
                <c:pt idx="6">
                  <c:v>Dissension</c:v>
                </c:pt>
                <c:pt idx="7">
                  <c:v>Judgement</c:v>
                </c:pt>
                <c:pt idx="8">
                  <c:v>Champions of Kamigawa</c:v>
                </c:pt>
                <c:pt idx="9">
                  <c:v>Time Spiral</c:v>
                </c:pt>
                <c:pt idx="10">
                  <c:v>Dominaria</c:v>
                </c:pt>
                <c:pt idx="11">
                  <c:v>Ravnica: City of Guilds</c:v>
                </c:pt>
                <c:pt idx="12">
                  <c:v>Onslaught</c:v>
                </c:pt>
                <c:pt idx="13">
                  <c:v>Guildpact</c:v>
                </c:pt>
                <c:pt idx="14">
                  <c:v>Odyssey</c:v>
                </c:pt>
                <c:pt idx="15">
                  <c:v>Innistrad</c:v>
                </c:pt>
                <c:pt idx="16">
                  <c:v>Rise of the Eldrazi</c:v>
                </c:pt>
                <c:pt idx="17">
                  <c:v>Invasion</c:v>
                </c:pt>
                <c:pt idx="18">
                  <c:v>Planeshift</c:v>
                </c:pt>
                <c:pt idx="19">
                  <c:v>Apocalypse</c:v>
                </c:pt>
              </c:strCache>
            </c:strRef>
          </c:cat>
          <c:val>
            <c:numRef>
              <c:f>'Set Prices'!$D$4:$D$23</c:f>
              <c:numCache>
                <c:formatCode>"$"#,##0.00_);[Red]\("$"#,##0.00\)</c:formatCode>
                <c:ptCount val="20"/>
                <c:pt idx="0">
                  <c:v>151.89899999999994</c:v>
                </c:pt>
                <c:pt idx="1">
                  <c:v>478.45809523809521</c:v>
                </c:pt>
                <c:pt idx="2">
                  <c:v>391.60199999999992</c:v>
                </c:pt>
                <c:pt idx="3">
                  <c:v>306.95200000000006</c:v>
                </c:pt>
                <c:pt idx="4">
                  <c:v>383.98333333333335</c:v>
                </c:pt>
                <c:pt idx="5">
                  <c:v>166.09433333333331</c:v>
                </c:pt>
                <c:pt idx="6">
                  <c:v>410.988</c:v>
                </c:pt>
                <c:pt idx="7">
                  <c:v>325.19600000000003</c:v>
                </c:pt>
                <c:pt idx="8">
                  <c:v>551.95000000000005</c:v>
                </c:pt>
                <c:pt idx="9">
                  <c:v>603.08799999999997</c:v>
                </c:pt>
                <c:pt idx="10">
                  <c:v>118.12433333333333</c:v>
                </c:pt>
                <c:pt idx="11">
                  <c:v>590.78714285714284</c:v>
                </c:pt>
                <c:pt idx="12">
                  <c:v>496.82</c:v>
                </c:pt>
                <c:pt idx="13">
                  <c:v>346.8</c:v>
                </c:pt>
                <c:pt idx="14">
                  <c:v>353.33399999999995</c:v>
                </c:pt>
                <c:pt idx="15">
                  <c:v>409.27766666666673</c:v>
                </c:pt>
                <c:pt idx="16">
                  <c:v>722.01499999999999</c:v>
                </c:pt>
                <c:pt idx="17">
                  <c:v>365.21</c:v>
                </c:pt>
                <c:pt idx="18">
                  <c:v>451.65333333333336</c:v>
                </c:pt>
                <c:pt idx="19">
                  <c:v>322.17666666666668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D-4276-8D1C-7CFEE3154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5345872"/>
        <c:axId val="535343520"/>
      </c:barChart>
      <c:catAx>
        <c:axId val="5353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43520"/>
        <c:crosses val="autoZero"/>
        <c:auto val="1"/>
        <c:lblAlgn val="ctr"/>
        <c:lblOffset val="100"/>
        <c:noMultiLvlLbl val="0"/>
      </c:catAx>
      <c:valAx>
        <c:axId val="535343520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45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Worst Draft Set EV to Box Sale Price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 Prices'!$C$33</c:f>
              <c:strCache>
                <c:ptCount val="1"/>
                <c:pt idx="0">
                  <c:v>MTG Dawnglare EV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'Set Prices'!$B$34:$B$43</c:f>
              <c:strCache>
                <c:ptCount val="10"/>
                <c:pt idx="0">
                  <c:v>Gatecrash</c:v>
                </c:pt>
                <c:pt idx="1">
                  <c:v>Prophecy</c:v>
                </c:pt>
                <c:pt idx="2">
                  <c:v>Avacyn Restored</c:v>
                </c:pt>
                <c:pt idx="3">
                  <c:v>Scars of Mirrodin</c:v>
                </c:pt>
                <c:pt idx="4">
                  <c:v>Fate Reforged</c:v>
                </c:pt>
                <c:pt idx="5">
                  <c:v>Alara Reborn</c:v>
                </c:pt>
                <c:pt idx="6">
                  <c:v>Battle for Zendikar</c:v>
                </c:pt>
                <c:pt idx="7">
                  <c:v>Future Sight</c:v>
                </c:pt>
                <c:pt idx="8">
                  <c:v>Homelands</c:v>
                </c:pt>
                <c:pt idx="9">
                  <c:v>Fallen Empires</c:v>
                </c:pt>
              </c:strCache>
            </c:strRef>
          </c:cat>
          <c:val>
            <c:numRef>
              <c:f>'Set Prices'!$C$34:$C$43</c:f>
              <c:numCache>
                <c:formatCode>"$"#,##0.00_);[Red]\("$"#,##0.00\)</c:formatCode>
                <c:ptCount val="10"/>
                <c:pt idx="0">
                  <c:v>79.25</c:v>
                </c:pt>
                <c:pt idx="1">
                  <c:v>190.22</c:v>
                </c:pt>
                <c:pt idx="2">
                  <c:v>141.22999999999999</c:v>
                </c:pt>
                <c:pt idx="3">
                  <c:v>212.26</c:v>
                </c:pt>
                <c:pt idx="4">
                  <c:v>69.28</c:v>
                </c:pt>
                <c:pt idx="5">
                  <c:v>164.64</c:v>
                </c:pt>
                <c:pt idx="6">
                  <c:v>61</c:v>
                </c:pt>
                <c:pt idx="7">
                  <c:v>445.34</c:v>
                </c:pt>
                <c:pt idx="8">
                  <c:v>51.27</c:v>
                </c:pt>
                <c:pt idx="9">
                  <c:v>24.91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A67-9A16-4FCB21BF07E9}"/>
            </c:ext>
          </c:extLst>
        </c:ser>
        <c:ser>
          <c:idx val="1"/>
          <c:order val="1"/>
          <c:tx>
            <c:strRef>
              <c:f>'Set Prices'!$D$33</c:f>
              <c:strCache>
                <c:ptCount val="1"/>
                <c:pt idx="0">
                  <c:v>Ebay Avg. Price of  Boxes Sold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'Set Prices'!$B$34:$B$43</c:f>
              <c:strCache>
                <c:ptCount val="10"/>
                <c:pt idx="0">
                  <c:v>Gatecrash</c:v>
                </c:pt>
                <c:pt idx="1">
                  <c:v>Prophecy</c:v>
                </c:pt>
                <c:pt idx="2">
                  <c:v>Avacyn Restored</c:v>
                </c:pt>
                <c:pt idx="3">
                  <c:v>Scars of Mirrodin</c:v>
                </c:pt>
                <c:pt idx="4">
                  <c:v>Fate Reforged</c:v>
                </c:pt>
                <c:pt idx="5">
                  <c:v>Alara Reborn</c:v>
                </c:pt>
                <c:pt idx="6">
                  <c:v>Battle for Zendikar</c:v>
                </c:pt>
                <c:pt idx="7">
                  <c:v>Future Sight</c:v>
                </c:pt>
                <c:pt idx="8">
                  <c:v>Homelands</c:v>
                </c:pt>
                <c:pt idx="9">
                  <c:v>Fallen Empires</c:v>
                </c:pt>
              </c:strCache>
            </c:strRef>
          </c:cat>
          <c:val>
            <c:numRef>
              <c:f>'Set Prices'!$D$34:$D$43</c:f>
              <c:numCache>
                <c:formatCode>"$"#,##0.00_);[Red]\("$"#,##0.00\)</c:formatCode>
                <c:ptCount val="10"/>
                <c:pt idx="0">
                  <c:v>89.370666666666665</c:v>
                </c:pt>
                <c:pt idx="1">
                  <c:v>296.19833333333332</c:v>
                </c:pt>
                <c:pt idx="2">
                  <c:v>241.57799999999997</c:v>
                </c:pt>
                <c:pt idx="3">
                  <c:v>365.05529411764707</c:v>
                </c:pt>
                <c:pt idx="4">
                  <c:v>148.01033333333331</c:v>
                </c:pt>
                <c:pt idx="5">
                  <c:v>391.65000000000003</c:v>
                </c:pt>
                <c:pt idx="6">
                  <c:v>148.81100000000001</c:v>
                </c:pt>
                <c:pt idx="7">
                  <c:v>1197.3266666666666</c:v>
                </c:pt>
                <c:pt idx="8">
                  <c:v>269.70333333333332</c:v>
                </c:pt>
                <c:pt idx="9">
                  <c:v>226.87875000000003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A67-9A16-4FCB21BF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2903976"/>
        <c:axId val="182900448"/>
      </c:barChart>
      <c:catAx>
        <c:axId val="18290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00448"/>
        <c:crosses val="autoZero"/>
        <c:auto val="1"/>
        <c:lblAlgn val="ctr"/>
        <c:lblOffset val="100"/>
        <c:noMultiLvlLbl val="0"/>
      </c:catAx>
      <c:valAx>
        <c:axId val="1829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0397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Sales $ Multiple and Age of Booster Box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'Set Multiplier to Age'!$G$1</c:f>
              <c:strCache>
                <c:ptCount val="1"/>
                <c:pt idx="0">
                  <c:v>Sale $ multiplier of EV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'Set Multiplier to Age'!$G$2:$G$31</c:f>
              <c:numCache>
                <c:formatCode>0.0</c:formatCode>
                <c:ptCount val="30"/>
                <c:pt idx="0">
                  <c:v>2.6378814947149021</c:v>
                </c:pt>
                <c:pt idx="1">
                  <c:v>1.2337807183364837</c:v>
                </c:pt>
                <c:pt idx="2">
                  <c:v>2.4395245901639346</c:v>
                </c:pt>
                <c:pt idx="3">
                  <c:v>1.3590967456276293</c:v>
                </c:pt>
                <c:pt idx="4">
                  <c:v>2.1364078137028479</c:v>
                </c:pt>
                <c:pt idx="5">
                  <c:v>1.8576706557804867</c:v>
                </c:pt>
                <c:pt idx="6">
                  <c:v>0.95702494959677387</c:v>
                </c:pt>
                <c:pt idx="7">
                  <c:v>1.2334573220884126</c:v>
                </c:pt>
                <c:pt idx="8">
                  <c:v>1.1277055730809673</c:v>
                </c:pt>
                <c:pt idx="9">
                  <c:v>1.7105289244494795</c:v>
                </c:pt>
                <c:pt idx="10">
                  <c:v>3.1480475860831225</c:v>
                </c:pt>
                <c:pt idx="11">
                  <c:v>1.7198496849036422</c:v>
                </c:pt>
                <c:pt idx="12">
                  <c:v>4.0610551774565495</c:v>
                </c:pt>
                <c:pt idx="13">
                  <c:v>2.3788265306122454</c:v>
                </c:pt>
                <c:pt idx="14">
                  <c:v>2.6885675364141255</c:v>
                </c:pt>
                <c:pt idx="15">
                  <c:v>2.46995126346398</c:v>
                </c:pt>
                <c:pt idx="16">
                  <c:v>2.2275772357723578</c:v>
                </c:pt>
                <c:pt idx="17">
                  <c:v>3.0947706585757628</c:v>
                </c:pt>
                <c:pt idx="18">
                  <c:v>2.8597083249776989</c:v>
                </c:pt>
                <c:pt idx="19">
                  <c:v>2.3419467073998645</c:v>
                </c:pt>
                <c:pt idx="20">
                  <c:v>2.999215212798068</c:v>
                </c:pt>
                <c:pt idx="21">
                  <c:v>2.2480022120835064</c:v>
                </c:pt>
                <c:pt idx="22">
                  <c:v>1.8325061245267413</c:v>
                </c:pt>
                <c:pt idx="23">
                  <c:v>3.1315607551183193</c:v>
                </c:pt>
                <c:pt idx="24">
                  <c:v>5.247176981541803</c:v>
                </c:pt>
                <c:pt idx="25">
                  <c:v>4.3570647630072674</c:v>
                </c:pt>
                <c:pt idx="26">
                  <c:v>4.2225690831309981</c:v>
                </c:pt>
                <c:pt idx="27">
                  <c:v>1.557135597378474</c:v>
                </c:pt>
                <c:pt idx="28">
                  <c:v>5.2604512060334176</c:v>
                </c:pt>
                <c:pt idx="29">
                  <c:v>9.1079385788839833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D-40A6-AACA-25AEE79FDBA9}"/>
            </c:ext>
          </c:extLst>
        </c:ser>
        <c:ser>
          <c:idx val="1"/>
          <c:order val="1"/>
          <c:tx>
            <c:strRef>
              <c:f>'Set Multiplier to Age'!$I$1</c:f>
              <c:strCache>
                <c:ptCount val="1"/>
                <c:pt idx="0">
                  <c:v>Years from 10-16-19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'Set Multiplier to Age'!$I$2:$I$31</c:f>
              <c:numCache>
                <c:formatCode>0.00</c:formatCode>
                <c:ptCount val="30"/>
                <c:pt idx="0">
                  <c:v>1.4712328767123288</c:v>
                </c:pt>
                <c:pt idx="1">
                  <c:v>3.3506849315068492</c:v>
                </c:pt>
                <c:pt idx="2">
                  <c:v>4.0410958904109586</c:v>
                </c:pt>
                <c:pt idx="3">
                  <c:v>4.4054794520547942</c:v>
                </c:pt>
                <c:pt idx="4">
                  <c:v>4.7315068493150685</c:v>
                </c:pt>
                <c:pt idx="5">
                  <c:v>5.0575342465753428</c:v>
                </c:pt>
                <c:pt idx="6">
                  <c:v>5.3643835616438356</c:v>
                </c:pt>
                <c:pt idx="7">
                  <c:v>6.3616438356164382</c:v>
                </c:pt>
                <c:pt idx="8">
                  <c:v>6.7068493150684931</c:v>
                </c:pt>
                <c:pt idx="9">
                  <c:v>7.4547945205479449</c:v>
                </c:pt>
                <c:pt idx="10">
                  <c:v>8.0493150684931507</c:v>
                </c:pt>
                <c:pt idx="11">
                  <c:v>9.0465753424657542</c:v>
                </c:pt>
                <c:pt idx="12">
                  <c:v>9.4876712328767123</c:v>
                </c:pt>
                <c:pt idx="13">
                  <c:v>10.468493150684932</c:v>
                </c:pt>
                <c:pt idx="14">
                  <c:v>12.46027397260274</c:v>
                </c:pt>
                <c:pt idx="15">
                  <c:v>13.035616438356165</c:v>
                </c:pt>
                <c:pt idx="16">
                  <c:v>13.457534246575342</c:v>
                </c:pt>
                <c:pt idx="17">
                  <c:v>13.706849315068494</c:v>
                </c:pt>
                <c:pt idx="18">
                  <c:v>14.032876712328767</c:v>
                </c:pt>
                <c:pt idx="19">
                  <c:v>15.049315068493151</c:v>
                </c:pt>
                <c:pt idx="20">
                  <c:v>17.035616438356165</c:v>
                </c:pt>
                <c:pt idx="21">
                  <c:v>17.399999999999999</c:v>
                </c:pt>
                <c:pt idx="22">
                  <c:v>17.706849315068492</c:v>
                </c:pt>
                <c:pt idx="23">
                  <c:v>18.052054794520547</c:v>
                </c:pt>
                <c:pt idx="24">
                  <c:v>18.378082191780823</c:v>
                </c:pt>
                <c:pt idx="25">
                  <c:v>18.704109589041096</c:v>
                </c:pt>
                <c:pt idx="26">
                  <c:v>19.049315068493151</c:v>
                </c:pt>
                <c:pt idx="27">
                  <c:v>19.375342465753423</c:v>
                </c:pt>
                <c:pt idx="28">
                  <c:v>24.057534246575344</c:v>
                </c:pt>
                <c:pt idx="29">
                  <c:v>24.972602739726028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D-40A6-AACA-25AEE79FDB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541387544"/>
        <c:axId val="541389112"/>
      </c:barChart>
      <c:catAx>
        <c:axId val="541387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  <a:r>
                  <a:rPr lang="en-US" baseline="0"/>
                  <a:t> From 10-16-19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89112"/>
        <c:crosses val="autoZero"/>
        <c:auto val="1"/>
        <c:lblAlgn val="ctr"/>
        <c:lblOffset val="100"/>
        <c:noMultiLvlLbl val="0"/>
      </c:catAx>
      <c:valAx>
        <c:axId val="541389112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Sales $ Multiple of 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875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920439632545931"/>
          <c:y val="0.29018114115045962"/>
          <c:w val="0.69570893482064744"/>
          <c:h val="0.55151002676389593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'Set Multiplier to Age'!$D$2:$D$31</c:f>
              <c:numCache>
                <c:formatCode>"$"#,##0.00_);[Red]\("$"#,##0.00\)</c:formatCode>
                <c:ptCount val="30"/>
                <c:pt idx="0">
                  <c:v>118.12433333333333</c:v>
                </c:pt>
                <c:pt idx="1">
                  <c:v>391.60199999999992</c:v>
                </c:pt>
                <c:pt idx="2">
                  <c:v>148.81100000000001</c:v>
                </c:pt>
                <c:pt idx="3">
                  <c:v>306.95200000000006</c:v>
                </c:pt>
                <c:pt idx="4">
                  <c:v>148.01033333333331</c:v>
                </c:pt>
                <c:pt idx="5">
                  <c:v>166.09433333333331</c:v>
                </c:pt>
                <c:pt idx="6">
                  <c:v>151.89899999999994</c:v>
                </c:pt>
                <c:pt idx="7">
                  <c:v>478.45809523809521</c:v>
                </c:pt>
                <c:pt idx="8">
                  <c:v>89.370666666666665</c:v>
                </c:pt>
                <c:pt idx="9">
                  <c:v>241.57799999999997</c:v>
                </c:pt>
                <c:pt idx="10">
                  <c:v>409.27766666666673</c:v>
                </c:pt>
                <c:pt idx="11">
                  <c:v>365.05529411764707</c:v>
                </c:pt>
                <c:pt idx="12">
                  <c:v>722.01499999999999</c:v>
                </c:pt>
                <c:pt idx="13">
                  <c:v>391.65000000000003</c:v>
                </c:pt>
                <c:pt idx="14">
                  <c:v>1197.3266666666666</c:v>
                </c:pt>
                <c:pt idx="15">
                  <c:v>603.08799999999997</c:v>
                </c:pt>
                <c:pt idx="16">
                  <c:v>410.988</c:v>
                </c:pt>
                <c:pt idx="17">
                  <c:v>346.8</c:v>
                </c:pt>
                <c:pt idx="18">
                  <c:v>590.78714285714284</c:v>
                </c:pt>
                <c:pt idx="19">
                  <c:v>551.95000000000005</c:v>
                </c:pt>
                <c:pt idx="20">
                  <c:v>496.82</c:v>
                </c:pt>
                <c:pt idx="21">
                  <c:v>325.19600000000003</c:v>
                </c:pt>
                <c:pt idx="22">
                  <c:v>383.98333333333335</c:v>
                </c:pt>
                <c:pt idx="23">
                  <c:v>353.33399999999995</c:v>
                </c:pt>
                <c:pt idx="24">
                  <c:v>322.17666666666668</c:v>
                </c:pt>
                <c:pt idx="25">
                  <c:v>451.65333333333336</c:v>
                </c:pt>
                <c:pt idx="26">
                  <c:v>365.21</c:v>
                </c:pt>
                <c:pt idx="27">
                  <c:v>296.19833333333332</c:v>
                </c:pt>
                <c:pt idx="28">
                  <c:v>269.70333333333332</c:v>
                </c:pt>
                <c:pt idx="29">
                  <c:v>226.87875000000003</c:v>
                </c:pt>
              </c:numCache>
            </c:numRef>
          </c:xVal>
          <c:yVal>
            <c:numRef>
              <c:f>'Regression 1'!$C$25:$C$54</c:f>
              <c:numCache>
                <c:formatCode>General</c:formatCode>
                <c:ptCount val="30"/>
                <c:pt idx="0">
                  <c:v>71.767792576949446</c:v>
                </c:pt>
                <c:pt idx="1">
                  <c:v>193.28966129893263</c:v>
                </c:pt>
                <c:pt idx="2">
                  <c:v>151.42388107658456</c:v>
                </c:pt>
                <c:pt idx="3">
                  <c:v>87.780808017448379</c:v>
                </c:pt>
                <c:pt idx="4">
                  <c:v>46.075559446973926</c:v>
                </c:pt>
                <c:pt idx="5">
                  <c:v>-2.2220435746694989</c:v>
                </c:pt>
                <c:pt idx="6">
                  <c:v>12.132815681716465</c:v>
                </c:pt>
                <c:pt idx="7">
                  <c:v>0.57623063872281932</c:v>
                </c:pt>
                <c:pt idx="8">
                  <c:v>16.841271258349025</c:v>
                </c:pt>
                <c:pt idx="9">
                  <c:v>8.4723884479309106</c:v>
                </c:pt>
                <c:pt idx="10">
                  <c:v>-31.037568851063611</c:v>
                </c:pt>
                <c:pt idx="11">
                  <c:v>-25.052335455250187</c:v>
                </c:pt>
                <c:pt idx="12">
                  <c:v>-35.013786246083015</c:v>
                </c:pt>
                <c:pt idx="13">
                  <c:v>-39.146052286621796</c:v>
                </c:pt>
                <c:pt idx="14">
                  <c:v>-40.530143965672025</c:v>
                </c:pt>
                <c:pt idx="15">
                  <c:v>-41.79333142545596</c:v>
                </c:pt>
                <c:pt idx="16">
                  <c:v>-97.114783439796355</c:v>
                </c:pt>
                <c:pt idx="17">
                  <c:v>-70.785355594138665</c:v>
                </c:pt>
                <c:pt idx="18">
                  <c:v>-82.113498392225807</c:v>
                </c:pt>
                <c:pt idx="19">
                  <c:v>-81.688372849245894</c:v>
                </c:pt>
                <c:pt idx="20">
                  <c:v>12.911775212121483</c:v>
                </c:pt>
                <c:pt idx="21">
                  <c:v>55.696015223745746</c:v>
                </c:pt>
                <c:pt idx="22">
                  <c:v>24.712933733125112</c:v>
                </c:pt>
                <c:pt idx="23">
                  <c:v>55.035646954664003</c:v>
                </c:pt>
                <c:pt idx="24">
                  <c:v>-16.390214079116248</c:v>
                </c:pt>
                <c:pt idx="25">
                  <c:v>-1.3519432883671811</c:v>
                </c:pt>
                <c:pt idx="26">
                  <c:v>-24.934173277824499</c:v>
                </c:pt>
                <c:pt idx="27">
                  <c:v>13.737189911569317</c:v>
                </c:pt>
                <c:pt idx="28">
                  <c:v>-74.519264997185303</c:v>
                </c:pt>
                <c:pt idx="29">
                  <c:v>-86.761101756118933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6D-4BE6-9A24-C7B932864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70096"/>
        <c:axId val="44468528"/>
      </c:scatterChart>
      <c:valAx>
        <c:axId val="4447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44468528"/>
        <c:crosses val="autoZero"/>
        <c:crossBetween val="midCat"/>
      </c:valAx>
      <c:valAx>
        <c:axId val="4446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4700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'Set Multiplier to Age'!$D$2:$D$31</c:f>
              <c:numCache>
                <c:formatCode>"$"#,##0.00_);[Red]\("$"#,##0.00\)</c:formatCode>
                <c:ptCount val="30"/>
                <c:pt idx="0">
                  <c:v>118.12433333333333</c:v>
                </c:pt>
                <c:pt idx="1">
                  <c:v>391.60199999999992</c:v>
                </c:pt>
                <c:pt idx="2">
                  <c:v>148.81100000000001</c:v>
                </c:pt>
                <c:pt idx="3">
                  <c:v>306.95200000000006</c:v>
                </c:pt>
                <c:pt idx="4">
                  <c:v>148.01033333333331</c:v>
                </c:pt>
                <c:pt idx="5">
                  <c:v>166.09433333333331</c:v>
                </c:pt>
                <c:pt idx="6">
                  <c:v>151.89899999999994</c:v>
                </c:pt>
                <c:pt idx="7">
                  <c:v>478.45809523809521</c:v>
                </c:pt>
                <c:pt idx="8">
                  <c:v>89.370666666666665</c:v>
                </c:pt>
                <c:pt idx="9">
                  <c:v>241.57799999999997</c:v>
                </c:pt>
                <c:pt idx="10">
                  <c:v>409.27766666666673</c:v>
                </c:pt>
                <c:pt idx="11">
                  <c:v>365.05529411764707</c:v>
                </c:pt>
                <c:pt idx="12">
                  <c:v>722.01499999999999</c:v>
                </c:pt>
                <c:pt idx="13">
                  <c:v>391.65000000000003</c:v>
                </c:pt>
                <c:pt idx="14">
                  <c:v>1197.3266666666666</c:v>
                </c:pt>
                <c:pt idx="15">
                  <c:v>603.08799999999997</c:v>
                </c:pt>
                <c:pt idx="16">
                  <c:v>410.988</c:v>
                </c:pt>
                <c:pt idx="17">
                  <c:v>346.8</c:v>
                </c:pt>
                <c:pt idx="18">
                  <c:v>590.78714285714284</c:v>
                </c:pt>
                <c:pt idx="19">
                  <c:v>551.95000000000005</c:v>
                </c:pt>
                <c:pt idx="20">
                  <c:v>496.82</c:v>
                </c:pt>
                <c:pt idx="21">
                  <c:v>325.19600000000003</c:v>
                </c:pt>
                <c:pt idx="22">
                  <c:v>383.98333333333335</c:v>
                </c:pt>
                <c:pt idx="23">
                  <c:v>353.33399999999995</c:v>
                </c:pt>
                <c:pt idx="24">
                  <c:v>322.17666666666668</c:v>
                </c:pt>
                <c:pt idx="25">
                  <c:v>451.65333333333336</c:v>
                </c:pt>
                <c:pt idx="26">
                  <c:v>365.21</c:v>
                </c:pt>
                <c:pt idx="27">
                  <c:v>296.19833333333332</c:v>
                </c:pt>
                <c:pt idx="28">
                  <c:v>269.70333333333332</c:v>
                </c:pt>
                <c:pt idx="29">
                  <c:v>226.87875000000003</c:v>
                </c:pt>
              </c:numCache>
            </c:numRef>
          </c:xVal>
          <c:yVal>
            <c:numRef>
              <c:f>'Set Multiplier to Age'!$C$2:$C$31</c:f>
              <c:numCache>
                <c:formatCode>"$"#,##0.00_);[Red]\("$"#,##0.00\)</c:formatCode>
                <c:ptCount val="30"/>
                <c:pt idx="0">
                  <c:v>44.78</c:v>
                </c:pt>
                <c:pt idx="1">
                  <c:v>317.39999999999998</c:v>
                </c:pt>
                <c:pt idx="2">
                  <c:v>61</c:v>
                </c:pt>
                <c:pt idx="3">
                  <c:v>225.85</c:v>
                </c:pt>
                <c:pt idx="4">
                  <c:v>69.28</c:v>
                </c:pt>
                <c:pt idx="5">
                  <c:v>89.41</c:v>
                </c:pt>
                <c:pt idx="6">
                  <c:v>158.72</c:v>
                </c:pt>
                <c:pt idx="7">
                  <c:v>387.9</c:v>
                </c:pt>
                <c:pt idx="8">
                  <c:v>79.25</c:v>
                </c:pt>
                <c:pt idx="9">
                  <c:v>141.22999999999999</c:v>
                </c:pt>
                <c:pt idx="10">
                  <c:v>130.01</c:v>
                </c:pt>
                <c:pt idx="11">
                  <c:v>212.26</c:v>
                </c:pt>
                <c:pt idx="12">
                  <c:v>177.79</c:v>
                </c:pt>
                <c:pt idx="13">
                  <c:v>164.64</c:v>
                </c:pt>
                <c:pt idx="14">
                  <c:v>445.34</c:v>
                </c:pt>
                <c:pt idx="15">
                  <c:v>244.17</c:v>
                </c:pt>
                <c:pt idx="16">
                  <c:v>184.5</c:v>
                </c:pt>
                <c:pt idx="17">
                  <c:v>112.06</c:v>
                </c:pt>
                <c:pt idx="18">
                  <c:v>206.59</c:v>
                </c:pt>
                <c:pt idx="19">
                  <c:v>235.68</c:v>
                </c:pt>
                <c:pt idx="20">
                  <c:v>165.65</c:v>
                </c:pt>
                <c:pt idx="21">
                  <c:v>144.66</c:v>
                </c:pt>
                <c:pt idx="22">
                  <c:v>209.54</c:v>
                </c:pt>
                <c:pt idx="23">
                  <c:v>112.83</c:v>
                </c:pt>
                <c:pt idx="24">
                  <c:v>61.4</c:v>
                </c:pt>
                <c:pt idx="25">
                  <c:v>103.66</c:v>
                </c:pt>
                <c:pt idx="26">
                  <c:v>86.49</c:v>
                </c:pt>
                <c:pt idx="27">
                  <c:v>190.22</c:v>
                </c:pt>
                <c:pt idx="28">
                  <c:v>51.27</c:v>
                </c:pt>
                <c:pt idx="29">
                  <c:v>24.91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7C-4AA5-A93B-AB0DF704FB49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'Set Multiplier to Age'!$D$2:$D$31</c:f>
              <c:numCache>
                <c:formatCode>"$"#,##0.00_);[Red]\("$"#,##0.00\)</c:formatCode>
                <c:ptCount val="30"/>
                <c:pt idx="0">
                  <c:v>118.12433333333333</c:v>
                </c:pt>
                <c:pt idx="1">
                  <c:v>391.60199999999992</c:v>
                </c:pt>
                <c:pt idx="2">
                  <c:v>148.81100000000001</c:v>
                </c:pt>
                <c:pt idx="3">
                  <c:v>306.95200000000006</c:v>
                </c:pt>
                <c:pt idx="4">
                  <c:v>148.01033333333331</c:v>
                </c:pt>
                <c:pt idx="5">
                  <c:v>166.09433333333331</c:v>
                </c:pt>
                <c:pt idx="6">
                  <c:v>151.89899999999994</c:v>
                </c:pt>
                <c:pt idx="7">
                  <c:v>478.45809523809521</c:v>
                </c:pt>
                <c:pt idx="8">
                  <c:v>89.370666666666665</c:v>
                </c:pt>
                <c:pt idx="9">
                  <c:v>241.57799999999997</c:v>
                </c:pt>
                <c:pt idx="10">
                  <c:v>409.27766666666673</c:v>
                </c:pt>
                <c:pt idx="11">
                  <c:v>365.05529411764707</c:v>
                </c:pt>
                <c:pt idx="12">
                  <c:v>722.01499999999999</c:v>
                </c:pt>
                <c:pt idx="13">
                  <c:v>391.65000000000003</c:v>
                </c:pt>
                <c:pt idx="14">
                  <c:v>1197.3266666666666</c:v>
                </c:pt>
                <c:pt idx="15">
                  <c:v>603.08799999999997</c:v>
                </c:pt>
                <c:pt idx="16">
                  <c:v>410.988</c:v>
                </c:pt>
                <c:pt idx="17">
                  <c:v>346.8</c:v>
                </c:pt>
                <c:pt idx="18">
                  <c:v>590.78714285714284</c:v>
                </c:pt>
                <c:pt idx="19">
                  <c:v>551.95000000000005</c:v>
                </c:pt>
                <c:pt idx="20">
                  <c:v>496.82</c:v>
                </c:pt>
                <c:pt idx="21">
                  <c:v>325.19600000000003</c:v>
                </c:pt>
                <c:pt idx="22">
                  <c:v>383.98333333333335</c:v>
                </c:pt>
                <c:pt idx="23">
                  <c:v>353.33399999999995</c:v>
                </c:pt>
                <c:pt idx="24">
                  <c:v>322.17666666666668</c:v>
                </c:pt>
                <c:pt idx="25">
                  <c:v>451.65333333333336</c:v>
                </c:pt>
                <c:pt idx="26">
                  <c:v>365.21</c:v>
                </c:pt>
                <c:pt idx="27">
                  <c:v>296.19833333333332</c:v>
                </c:pt>
                <c:pt idx="28">
                  <c:v>269.70333333333332</c:v>
                </c:pt>
                <c:pt idx="29">
                  <c:v>226.87875000000003</c:v>
                </c:pt>
              </c:numCache>
            </c:numRef>
          </c:xVal>
          <c:yVal>
            <c:numRef>
              <c:f>'Regression 1'!$B$25:$B$54</c:f>
              <c:numCache>
                <c:formatCode>General</c:formatCode>
                <c:ptCount val="30"/>
                <c:pt idx="0">
                  <c:v>86.952207423050552</c:v>
                </c:pt>
                <c:pt idx="1">
                  <c:v>194.61033870106735</c:v>
                </c:pt>
                <c:pt idx="2">
                  <c:v>165.97611892341541</c:v>
                </c:pt>
                <c:pt idx="3">
                  <c:v>138.06919198255162</c:v>
                </c:pt>
                <c:pt idx="4">
                  <c:v>163.46444055302607</c:v>
                </c:pt>
                <c:pt idx="5">
                  <c:v>91.632043574669495</c:v>
                </c:pt>
                <c:pt idx="6">
                  <c:v>172.36718431828353</c:v>
                </c:pt>
                <c:pt idx="7">
                  <c:v>144.08376936127718</c:v>
                </c:pt>
                <c:pt idx="8">
                  <c:v>218.83872874165098</c:v>
                </c:pt>
                <c:pt idx="9">
                  <c:v>235.69761155206908</c:v>
                </c:pt>
                <c:pt idx="10">
                  <c:v>75.817568851063612</c:v>
                </c:pt>
                <c:pt idx="11">
                  <c:v>231.64233545525019</c:v>
                </c:pt>
                <c:pt idx="12">
                  <c:v>200.66378624608302</c:v>
                </c:pt>
                <c:pt idx="13">
                  <c:v>151.2060522866218</c:v>
                </c:pt>
                <c:pt idx="14">
                  <c:v>153.36014396567202</c:v>
                </c:pt>
                <c:pt idx="15">
                  <c:v>171.80333142545595</c:v>
                </c:pt>
                <c:pt idx="16">
                  <c:v>274.90478343979635</c:v>
                </c:pt>
                <c:pt idx="17">
                  <c:v>157.27535559413866</c:v>
                </c:pt>
                <c:pt idx="18">
                  <c:v>185.7734983922258</c:v>
                </c:pt>
                <c:pt idx="19">
                  <c:v>143.0883728492459</c:v>
                </c:pt>
                <c:pt idx="20">
                  <c:v>66.338224787878517</c:v>
                </c:pt>
                <c:pt idx="21">
                  <c:v>134.52398477625425</c:v>
                </c:pt>
                <c:pt idx="22">
                  <c:v>116.51706626687488</c:v>
                </c:pt>
                <c:pt idx="23">
                  <c:v>157.22435304533599</c:v>
                </c:pt>
                <c:pt idx="24">
                  <c:v>85.670214079116249</c:v>
                </c:pt>
                <c:pt idx="25">
                  <c:v>165.99194328836717</c:v>
                </c:pt>
                <c:pt idx="26">
                  <c:v>85.934173277824499</c:v>
                </c:pt>
                <c:pt idx="27">
                  <c:v>431.60281008843066</c:v>
                </c:pt>
                <c:pt idx="28">
                  <c:v>125.7892649971853</c:v>
                </c:pt>
                <c:pt idx="29">
                  <c:v>111.67110175611893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7C-4AA5-A93B-AB0DF704F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8920"/>
        <c:axId val="437518856"/>
      </c:scatterChart>
      <c:valAx>
        <c:axId val="4446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437518856"/>
        <c:crosses val="autoZero"/>
        <c:crossBetween val="midCat"/>
      </c:valAx>
      <c:valAx>
        <c:axId val="437518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4446892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'Set Multiplier to Age'!$H$2:$H$31</c:f>
              <c:numCache>
                <c:formatCode>m/d/yyyy</c:formatCode>
                <c:ptCount val="30"/>
                <c:pt idx="0">
                  <c:v>43217</c:v>
                </c:pt>
                <c:pt idx="1">
                  <c:v>42531</c:v>
                </c:pt>
                <c:pt idx="2">
                  <c:v>42279</c:v>
                </c:pt>
                <c:pt idx="3">
                  <c:v>42146</c:v>
                </c:pt>
                <c:pt idx="4">
                  <c:v>42027</c:v>
                </c:pt>
                <c:pt idx="5">
                  <c:v>41908</c:v>
                </c:pt>
                <c:pt idx="6">
                  <c:v>41796</c:v>
                </c:pt>
                <c:pt idx="7">
                  <c:v>41432</c:v>
                </c:pt>
                <c:pt idx="8">
                  <c:v>41306</c:v>
                </c:pt>
                <c:pt idx="9">
                  <c:v>41033</c:v>
                </c:pt>
                <c:pt idx="10">
                  <c:v>40816</c:v>
                </c:pt>
                <c:pt idx="11">
                  <c:v>40452</c:v>
                </c:pt>
                <c:pt idx="12">
                  <c:v>40291</c:v>
                </c:pt>
                <c:pt idx="13">
                  <c:v>39933</c:v>
                </c:pt>
                <c:pt idx="14">
                  <c:v>39206</c:v>
                </c:pt>
                <c:pt idx="15">
                  <c:v>38996</c:v>
                </c:pt>
                <c:pt idx="16">
                  <c:v>38842</c:v>
                </c:pt>
                <c:pt idx="17">
                  <c:v>38751</c:v>
                </c:pt>
                <c:pt idx="18">
                  <c:v>38632</c:v>
                </c:pt>
                <c:pt idx="19">
                  <c:v>38261</c:v>
                </c:pt>
                <c:pt idx="20">
                  <c:v>37536</c:v>
                </c:pt>
                <c:pt idx="21">
                  <c:v>37403</c:v>
                </c:pt>
                <c:pt idx="22">
                  <c:v>37291</c:v>
                </c:pt>
                <c:pt idx="23">
                  <c:v>37165</c:v>
                </c:pt>
                <c:pt idx="24">
                  <c:v>37046</c:v>
                </c:pt>
                <c:pt idx="25">
                  <c:v>36927</c:v>
                </c:pt>
                <c:pt idx="26">
                  <c:v>36801</c:v>
                </c:pt>
                <c:pt idx="27">
                  <c:v>36682</c:v>
                </c:pt>
                <c:pt idx="28">
                  <c:v>34973</c:v>
                </c:pt>
                <c:pt idx="29">
                  <c:v>34639</c:v>
                </c:pt>
              </c:numCache>
            </c:numRef>
          </c:xVal>
          <c:yVal>
            <c:numRef>
              <c:f>'Regression 2'!$C$25:$C$54</c:f>
              <c:numCache>
                <c:formatCode>General</c:formatCode>
                <c:ptCount val="30"/>
                <c:pt idx="0">
                  <c:v>-0.69182746668980977</c:v>
                </c:pt>
                <c:pt idx="1">
                  <c:v>-0.58453187156902309</c:v>
                </c:pt>
                <c:pt idx="2">
                  <c:v>-7.354551287433897E-2</c:v>
                </c:pt>
                <c:pt idx="3">
                  <c:v>-0.12712415395620869</c:v>
                </c:pt>
                <c:pt idx="4">
                  <c:v>-1.9096462424622977</c:v>
                </c:pt>
                <c:pt idx="5">
                  <c:v>0.26086032483878285</c:v>
                </c:pt>
                <c:pt idx="6">
                  <c:v>-0.79388518148537957</c:v>
                </c:pt>
                <c:pt idx="7">
                  <c:v>-1.442108069560653</c:v>
                </c:pt>
                <c:pt idx="8">
                  <c:v>-0.94948402758442763</c:v>
                </c:pt>
                <c:pt idx="9">
                  <c:v>-0.47995328644455126</c:v>
                </c:pt>
                <c:pt idx="10">
                  <c:v>1.6493130362414572</c:v>
                </c:pt>
                <c:pt idx="11">
                  <c:v>-0.25933300230168443</c:v>
                </c:pt>
                <c:pt idx="12">
                  <c:v>-0.62909509249904838</c:v>
                </c:pt>
                <c:pt idx="13">
                  <c:v>3.1024046975312469E-2</c:v>
                </c:pt>
                <c:pt idx="14">
                  <c:v>-0.66913895788370592</c:v>
                </c:pt>
                <c:pt idx="15">
                  <c:v>1.0438269230288588</c:v>
                </c:pt>
                <c:pt idx="16">
                  <c:v>1.7128872393481709</c:v>
                </c:pt>
                <c:pt idx="17">
                  <c:v>0.25273259275812077</c:v>
                </c:pt>
                <c:pt idx="18">
                  <c:v>0.44577561864737625</c:v>
                </c:pt>
                <c:pt idx="19">
                  <c:v>1.3911825528608448</c:v>
                </c:pt>
                <c:pt idx="20">
                  <c:v>-0.74883096658945458</c:v>
                </c:pt>
                <c:pt idx="21">
                  <c:v>-2.4679956086733363</c:v>
                </c:pt>
                <c:pt idx="22">
                  <c:v>-0.29286019824908505</c:v>
                </c:pt>
                <c:pt idx="23">
                  <c:v>-0.55350775552147358</c:v>
                </c:pt>
                <c:pt idx="24">
                  <c:v>0.59489219844007701</c:v>
                </c:pt>
                <c:pt idx="25">
                  <c:v>-0.13569021600922548</c:v>
                </c:pt>
                <c:pt idx="26">
                  <c:v>1.0151036669271396</c:v>
                </c:pt>
                <c:pt idx="27">
                  <c:v>-0.16375810347275976</c:v>
                </c:pt>
                <c:pt idx="28">
                  <c:v>0.44121353699592269</c:v>
                </c:pt>
                <c:pt idx="29">
                  <c:v>4.1335039767644428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60-43CE-A5F8-7E158CE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15328"/>
        <c:axId val="437519248"/>
      </c:scatterChart>
      <c:valAx>
        <c:axId val="4375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437519248"/>
        <c:crosses val="autoZero"/>
        <c:crossBetween val="midCat"/>
      </c:valAx>
      <c:valAx>
        <c:axId val="43751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751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'Set Multiplier to Age'!$H$2:$H$31</c:f>
              <c:numCache>
                <c:formatCode>m/d/yyyy</c:formatCode>
                <c:ptCount val="30"/>
                <c:pt idx="0">
                  <c:v>43217</c:v>
                </c:pt>
                <c:pt idx="1">
                  <c:v>42531</c:v>
                </c:pt>
                <c:pt idx="2">
                  <c:v>42279</c:v>
                </c:pt>
                <c:pt idx="3">
                  <c:v>42146</c:v>
                </c:pt>
                <c:pt idx="4">
                  <c:v>42027</c:v>
                </c:pt>
                <c:pt idx="5">
                  <c:v>41908</c:v>
                </c:pt>
                <c:pt idx="6">
                  <c:v>41796</c:v>
                </c:pt>
                <c:pt idx="7">
                  <c:v>41432</c:v>
                </c:pt>
                <c:pt idx="8">
                  <c:v>41306</c:v>
                </c:pt>
                <c:pt idx="9">
                  <c:v>41033</c:v>
                </c:pt>
                <c:pt idx="10">
                  <c:v>40816</c:v>
                </c:pt>
                <c:pt idx="11">
                  <c:v>40452</c:v>
                </c:pt>
                <c:pt idx="12">
                  <c:v>40291</c:v>
                </c:pt>
                <c:pt idx="13">
                  <c:v>39933</c:v>
                </c:pt>
                <c:pt idx="14">
                  <c:v>39206</c:v>
                </c:pt>
                <c:pt idx="15">
                  <c:v>38996</c:v>
                </c:pt>
                <c:pt idx="16">
                  <c:v>38842</c:v>
                </c:pt>
                <c:pt idx="17">
                  <c:v>38751</c:v>
                </c:pt>
                <c:pt idx="18">
                  <c:v>38632</c:v>
                </c:pt>
                <c:pt idx="19">
                  <c:v>38261</c:v>
                </c:pt>
                <c:pt idx="20">
                  <c:v>37536</c:v>
                </c:pt>
                <c:pt idx="21">
                  <c:v>37403</c:v>
                </c:pt>
                <c:pt idx="22">
                  <c:v>37291</c:v>
                </c:pt>
                <c:pt idx="23">
                  <c:v>37165</c:v>
                </c:pt>
                <c:pt idx="24">
                  <c:v>37046</c:v>
                </c:pt>
                <c:pt idx="25">
                  <c:v>36927</c:v>
                </c:pt>
                <c:pt idx="26">
                  <c:v>36801</c:v>
                </c:pt>
                <c:pt idx="27">
                  <c:v>36682</c:v>
                </c:pt>
                <c:pt idx="28">
                  <c:v>34973</c:v>
                </c:pt>
                <c:pt idx="29">
                  <c:v>34639</c:v>
                </c:pt>
              </c:numCache>
            </c:numRef>
          </c:xVal>
          <c:yVal>
            <c:numRef>
              <c:f>'Set Multiplier to Age'!$G$2:$G$31</c:f>
              <c:numCache>
                <c:formatCode>0.0</c:formatCode>
                <c:ptCount val="30"/>
                <c:pt idx="0">
                  <c:v>2.6378814947149021</c:v>
                </c:pt>
                <c:pt idx="1">
                  <c:v>1.2337807183364837</c:v>
                </c:pt>
                <c:pt idx="2">
                  <c:v>2.4395245901639346</c:v>
                </c:pt>
                <c:pt idx="3">
                  <c:v>1.3590967456276293</c:v>
                </c:pt>
                <c:pt idx="4">
                  <c:v>2.1364078137028479</c:v>
                </c:pt>
                <c:pt idx="5">
                  <c:v>1.8576706557804867</c:v>
                </c:pt>
                <c:pt idx="6">
                  <c:v>0.95702494959677387</c:v>
                </c:pt>
                <c:pt idx="7">
                  <c:v>1.2334573220884126</c:v>
                </c:pt>
                <c:pt idx="8">
                  <c:v>1.1277055730809673</c:v>
                </c:pt>
                <c:pt idx="9">
                  <c:v>1.7105289244494795</c:v>
                </c:pt>
                <c:pt idx="10">
                  <c:v>3.1480475860831225</c:v>
                </c:pt>
                <c:pt idx="11">
                  <c:v>1.7198496849036422</c:v>
                </c:pt>
                <c:pt idx="12">
                  <c:v>4.0610551774565495</c:v>
                </c:pt>
                <c:pt idx="13">
                  <c:v>2.3788265306122454</c:v>
                </c:pt>
                <c:pt idx="14">
                  <c:v>2.6885675364141255</c:v>
                </c:pt>
                <c:pt idx="15">
                  <c:v>2.46995126346398</c:v>
                </c:pt>
                <c:pt idx="16">
                  <c:v>2.2275772357723578</c:v>
                </c:pt>
                <c:pt idx="17">
                  <c:v>3.0947706585757628</c:v>
                </c:pt>
                <c:pt idx="18">
                  <c:v>2.8597083249776989</c:v>
                </c:pt>
                <c:pt idx="19">
                  <c:v>2.3419467073998645</c:v>
                </c:pt>
                <c:pt idx="20">
                  <c:v>2.999215212798068</c:v>
                </c:pt>
                <c:pt idx="21">
                  <c:v>2.2480022120835064</c:v>
                </c:pt>
                <c:pt idx="22">
                  <c:v>1.8325061245267413</c:v>
                </c:pt>
                <c:pt idx="23">
                  <c:v>3.1315607551183193</c:v>
                </c:pt>
                <c:pt idx="24">
                  <c:v>5.247176981541803</c:v>
                </c:pt>
                <c:pt idx="25">
                  <c:v>4.3570647630072674</c:v>
                </c:pt>
                <c:pt idx="26">
                  <c:v>4.2225690831309981</c:v>
                </c:pt>
                <c:pt idx="27">
                  <c:v>1.557135597378474</c:v>
                </c:pt>
                <c:pt idx="28">
                  <c:v>5.2604512060334176</c:v>
                </c:pt>
                <c:pt idx="29">
                  <c:v>9.1079385788839833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FC-4F30-AC9D-551FC3DB214D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'Set Multiplier to Age'!$H$2:$H$31</c:f>
              <c:numCache>
                <c:formatCode>m/d/yyyy</c:formatCode>
                <c:ptCount val="30"/>
                <c:pt idx="0">
                  <c:v>43217</c:v>
                </c:pt>
                <c:pt idx="1">
                  <c:v>42531</c:v>
                </c:pt>
                <c:pt idx="2">
                  <c:v>42279</c:v>
                </c:pt>
                <c:pt idx="3">
                  <c:v>42146</c:v>
                </c:pt>
                <c:pt idx="4">
                  <c:v>42027</c:v>
                </c:pt>
                <c:pt idx="5">
                  <c:v>41908</c:v>
                </c:pt>
                <c:pt idx="6">
                  <c:v>41796</c:v>
                </c:pt>
                <c:pt idx="7">
                  <c:v>41432</c:v>
                </c:pt>
                <c:pt idx="8">
                  <c:v>41306</c:v>
                </c:pt>
                <c:pt idx="9">
                  <c:v>41033</c:v>
                </c:pt>
                <c:pt idx="10">
                  <c:v>40816</c:v>
                </c:pt>
                <c:pt idx="11">
                  <c:v>40452</c:v>
                </c:pt>
                <c:pt idx="12">
                  <c:v>40291</c:v>
                </c:pt>
                <c:pt idx="13">
                  <c:v>39933</c:v>
                </c:pt>
                <c:pt idx="14">
                  <c:v>39206</c:v>
                </c:pt>
                <c:pt idx="15">
                  <c:v>38996</c:v>
                </c:pt>
                <c:pt idx="16">
                  <c:v>38842</c:v>
                </c:pt>
                <c:pt idx="17">
                  <c:v>38751</c:v>
                </c:pt>
                <c:pt idx="18">
                  <c:v>38632</c:v>
                </c:pt>
                <c:pt idx="19">
                  <c:v>38261</c:v>
                </c:pt>
                <c:pt idx="20">
                  <c:v>37536</c:v>
                </c:pt>
                <c:pt idx="21">
                  <c:v>37403</c:v>
                </c:pt>
                <c:pt idx="22">
                  <c:v>37291</c:v>
                </c:pt>
                <c:pt idx="23">
                  <c:v>37165</c:v>
                </c:pt>
                <c:pt idx="24">
                  <c:v>37046</c:v>
                </c:pt>
                <c:pt idx="25">
                  <c:v>36927</c:v>
                </c:pt>
                <c:pt idx="26">
                  <c:v>36801</c:v>
                </c:pt>
                <c:pt idx="27">
                  <c:v>36682</c:v>
                </c:pt>
                <c:pt idx="28">
                  <c:v>34973</c:v>
                </c:pt>
                <c:pt idx="29">
                  <c:v>34639</c:v>
                </c:pt>
              </c:numCache>
            </c:numRef>
          </c:xVal>
          <c:yVal>
            <c:numRef>
              <c:f>'Regression 2'!$B$25:$B$54</c:f>
              <c:numCache>
                <c:formatCode>General</c:formatCode>
                <c:ptCount val="30"/>
                <c:pt idx="0">
                  <c:v>1.6488524162865836</c:v>
                </c:pt>
                <c:pt idx="1">
                  <c:v>1.8179891936574357</c:v>
                </c:pt>
                <c:pt idx="2">
                  <c:v>1.3073262312108227</c:v>
                </c:pt>
                <c:pt idx="3">
                  <c:v>1.486220899583838</c:v>
                </c:pt>
                <c:pt idx="4">
                  <c:v>3.7421523669890391</c:v>
                </c:pt>
                <c:pt idx="5">
                  <c:v>1.5968103309417039</c:v>
                </c:pt>
                <c:pt idx="6">
                  <c:v>3.0214624172577373</c:v>
                </c:pt>
                <c:pt idx="7">
                  <c:v>3.6901102816441593</c:v>
                </c:pt>
                <c:pt idx="8">
                  <c:v>3.2914307349842922</c:v>
                </c:pt>
                <c:pt idx="9">
                  <c:v>2.9499045499085312</c:v>
                </c:pt>
                <c:pt idx="10">
                  <c:v>0.98856845847344488</c:v>
                </c:pt>
                <c:pt idx="11">
                  <c:v>3.1190413272793833</c:v>
                </c:pt>
                <c:pt idx="12">
                  <c:v>3.6283103052971164</c:v>
                </c:pt>
                <c:pt idx="13">
                  <c:v>3.0637466116004504</c:v>
                </c:pt>
                <c:pt idx="14">
                  <c:v>3.8006997130020252</c:v>
                </c:pt>
                <c:pt idx="15">
                  <c:v>2.1042206630542637</c:v>
                </c:pt>
                <c:pt idx="16">
                  <c:v>2.3481679381083786</c:v>
                </c:pt>
                <c:pt idx="17">
                  <c:v>3.9698364903728773</c:v>
                </c:pt>
                <c:pt idx="18">
                  <c:v>3.9112891443598912</c:v>
                </c:pt>
                <c:pt idx="19">
                  <c:v>3.8559944286809582</c:v>
                </c:pt>
                <c:pt idx="20">
                  <c:v>1.8765365396704219</c:v>
                </c:pt>
                <c:pt idx="21">
                  <c:v>4.0251312060518103</c:v>
                </c:pt>
                <c:pt idx="22">
                  <c:v>2.0033891226985645</c:v>
                </c:pt>
                <c:pt idx="23">
                  <c:v>2.2733574404251158</c:v>
                </c:pt>
                <c:pt idx="24">
                  <c:v>1.5415156152627709</c:v>
                </c:pt>
                <c:pt idx="25">
                  <c:v>2.5145167466214708</c:v>
                </c:pt>
                <c:pt idx="26">
                  <c:v>1.424420923236795</c:v>
                </c:pt>
                <c:pt idx="27">
                  <c:v>2.8523256398868853</c:v>
                </c:pt>
                <c:pt idx="28">
                  <c:v>4.819237669037495</c:v>
                </c:pt>
                <c:pt idx="29">
                  <c:v>4.9744346021195405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FC-4F30-AC9D-551FC3DB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15720"/>
        <c:axId val="437520032"/>
      </c:scatterChart>
      <c:valAx>
        <c:axId val="43751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437520032"/>
        <c:crosses val="autoZero"/>
        <c:crossBetween val="midCat"/>
      </c:valAx>
      <c:valAx>
        <c:axId val="43752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37515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259079</xdr:colOff>
      <xdr:row>1</xdr:row>
      <xdr:rowOff>91440</xdr:rowOff>
    </xdr:from>
    <xdr:to>
      <xdr:col>26</xdr:col>
      <xdr:colOff>526472</xdr:colOff>
      <xdr:row>20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548639</xdr:colOff>
      <xdr:row>26</xdr:row>
      <xdr:rowOff>175260</xdr:rowOff>
    </xdr:from>
    <xdr:to>
      <xdr:col>27</xdr:col>
      <xdr:colOff>69272</xdr:colOff>
      <xdr:row>45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168964</xdr:colOff>
      <xdr:row>5</xdr:row>
      <xdr:rowOff>125896</xdr:rowOff>
    </xdr:from>
    <xdr:to>
      <xdr:col>18</xdr:col>
      <xdr:colOff>612912</xdr:colOff>
      <xdr:row>26</xdr:row>
      <xdr:rowOff>72887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8</xdr:row>
      <xdr:rowOff>85725</xdr:rowOff>
    </xdr:from>
    <xdr:to>
      <xdr:col>17</xdr:col>
      <xdr:colOff>247650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50B628-256E-4144-B462-63BA405CC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238125</xdr:colOff>
      <xdr:row>21</xdr:row>
      <xdr:rowOff>66675</xdr:rowOff>
    </xdr:from>
    <xdr:to>
      <xdr:col>17</xdr:col>
      <xdr:colOff>238125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AF1DC1-C366-4D0E-B502-CDA9360EC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5</xdr:row>
      <xdr:rowOff>95250</xdr:rowOff>
    </xdr:from>
    <xdr:to>
      <xdr:col>16</xdr:col>
      <xdr:colOff>247650</xdr:colOff>
      <xdr:row>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18</xdr:row>
      <xdr:rowOff>28575</xdr:rowOff>
    </xdr:from>
    <xdr:to>
      <xdr:col>16</xdr:col>
      <xdr:colOff>190500</xdr:colOff>
      <xdr:row>28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BenS_MTG/status/1152354466785570817" TargetMode="External"/><Relationship Id="rId2" Type="http://schemas.openxmlformats.org/officeDocument/2006/relationships/hyperlink" Target="https://www.coolstuffinc.com/a/abesargent-06132017-top-ten-draft-formats-of-all-time/" TargetMode="External"/><Relationship Id="rId1" Type="http://schemas.openxmlformats.org/officeDocument/2006/relationships/hyperlink" Target="https://www.channelfireball.com/articles/top-10-limited-forma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watch?v=L7Mlf86Yr_I" TargetMode="External"/><Relationship Id="rId4" Type="http://schemas.openxmlformats.org/officeDocument/2006/relationships/hyperlink" Target="https://www.reddit.com/r/magicTCG/comments/b9sh0z/best_set_to_draf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workbookViewId="0">
      <selection activeCell="L28" sqref="L28"/>
    </sheetView>
  </sheetViews>
  <sheetFormatPr defaultRowHeight="15" x14ac:dyDescent="0.25"/>
  <cols>
    <col min="3" max="3" width="9.7109375" bestFit="1" customWidth="1"/>
    <col min="12" max="12" width="9.7109375" bestFit="1" customWidth="1"/>
    <col min="14" max="14" width="9.7109375" bestFit="1" customWidth="1"/>
    <col min="23" max="23" width="9.7109375" bestFit="1" customWidth="1"/>
  </cols>
  <sheetData>
    <row r="1" spans="1:17" x14ac:dyDescent="0.25">
      <c r="A1" t="s">
        <v>0</v>
      </c>
    </row>
    <row r="2" spans="1:17" x14ac:dyDescent="0.25">
      <c r="A2" s="1" t="s">
        <v>1</v>
      </c>
      <c r="J2" s="3"/>
      <c r="K2" s="1" t="s">
        <v>48</v>
      </c>
    </row>
    <row r="3" spans="1:17" x14ac:dyDescent="0.25">
      <c r="A3" t="s">
        <v>2</v>
      </c>
      <c r="C3" s="2">
        <v>42837</v>
      </c>
      <c r="K3" t="s">
        <v>57</v>
      </c>
      <c r="N3" s="2">
        <v>43239</v>
      </c>
    </row>
    <row r="4" spans="1:17" x14ac:dyDescent="0.25">
      <c r="K4">
        <v>1</v>
      </c>
      <c r="L4" t="s">
        <v>31</v>
      </c>
      <c r="N4" t="s">
        <v>50</v>
      </c>
    </row>
    <row r="5" spans="1:17" x14ac:dyDescent="0.25">
      <c r="A5">
        <v>1</v>
      </c>
      <c r="B5" t="s">
        <v>30</v>
      </c>
      <c r="K5">
        <v>2</v>
      </c>
      <c r="L5" t="s">
        <v>29</v>
      </c>
      <c r="N5" t="s">
        <v>50</v>
      </c>
    </row>
    <row r="6" spans="1:17" x14ac:dyDescent="0.25">
      <c r="A6">
        <v>2</v>
      </c>
      <c r="B6" t="s">
        <v>28</v>
      </c>
      <c r="E6" t="s">
        <v>29</v>
      </c>
      <c r="K6">
        <v>3</v>
      </c>
      <c r="L6" t="s">
        <v>35</v>
      </c>
      <c r="N6" t="s">
        <v>50</v>
      </c>
    </row>
    <row r="7" spans="1:17" x14ac:dyDescent="0.25">
      <c r="A7">
        <v>3</v>
      </c>
      <c r="B7" t="s">
        <v>25</v>
      </c>
      <c r="E7" t="s">
        <v>26</v>
      </c>
      <c r="F7" t="s">
        <v>27</v>
      </c>
      <c r="G7" t="s">
        <v>34</v>
      </c>
      <c r="K7">
        <v>4</v>
      </c>
      <c r="L7" t="s">
        <v>51</v>
      </c>
      <c r="N7" t="s">
        <v>50</v>
      </c>
    </row>
    <row r="8" spans="1:17" x14ac:dyDescent="0.25">
      <c r="A8">
        <v>4</v>
      </c>
      <c r="B8" t="s">
        <v>21</v>
      </c>
      <c r="E8" t="s">
        <v>22</v>
      </c>
      <c r="F8" t="s">
        <v>23</v>
      </c>
      <c r="G8" t="s">
        <v>24</v>
      </c>
      <c r="K8">
        <v>5</v>
      </c>
      <c r="L8" t="s">
        <v>60</v>
      </c>
    </row>
    <row r="9" spans="1:17" x14ac:dyDescent="0.25">
      <c r="A9">
        <v>5</v>
      </c>
      <c r="B9" t="s">
        <v>14</v>
      </c>
      <c r="E9" t="s">
        <v>17</v>
      </c>
      <c r="F9" t="s">
        <v>18</v>
      </c>
      <c r="G9" t="s">
        <v>19</v>
      </c>
      <c r="K9">
        <v>6</v>
      </c>
      <c r="L9" t="s">
        <v>59</v>
      </c>
      <c r="O9" t="s">
        <v>38</v>
      </c>
      <c r="P9" t="s">
        <v>39</v>
      </c>
      <c r="Q9" t="s">
        <v>40</v>
      </c>
    </row>
    <row r="10" spans="1:17" x14ac:dyDescent="0.25">
      <c r="A10">
        <v>6</v>
      </c>
      <c r="B10" t="s">
        <v>13</v>
      </c>
      <c r="E10" t="s">
        <v>15</v>
      </c>
      <c r="F10" t="s">
        <v>16</v>
      </c>
      <c r="G10" t="s">
        <v>20</v>
      </c>
      <c r="K10">
        <v>7</v>
      </c>
      <c r="L10" t="s">
        <v>42</v>
      </c>
      <c r="N10">
        <v>2013</v>
      </c>
    </row>
    <row r="11" spans="1:17" x14ac:dyDescent="0.25">
      <c r="A11">
        <v>7</v>
      </c>
      <c r="B11" t="s">
        <v>9</v>
      </c>
      <c r="E11" t="s">
        <v>10</v>
      </c>
      <c r="F11" t="s">
        <v>11</v>
      </c>
      <c r="G11" t="s">
        <v>12</v>
      </c>
      <c r="K11">
        <v>8</v>
      </c>
      <c r="L11" t="s">
        <v>14</v>
      </c>
      <c r="O11" t="s">
        <v>17</v>
      </c>
      <c r="P11" t="s">
        <v>18</v>
      </c>
      <c r="Q11" t="s">
        <v>19</v>
      </c>
    </row>
    <row r="12" spans="1:17" x14ac:dyDescent="0.25">
      <c r="A12">
        <v>8</v>
      </c>
      <c r="B12" t="s">
        <v>8</v>
      </c>
      <c r="K12">
        <v>9</v>
      </c>
      <c r="L12" t="s">
        <v>58</v>
      </c>
    </row>
    <row r="13" spans="1:17" x14ac:dyDescent="0.25">
      <c r="A13">
        <v>9</v>
      </c>
      <c r="B13" t="s">
        <v>7</v>
      </c>
      <c r="K13">
        <v>10</v>
      </c>
      <c r="L13" t="s">
        <v>21</v>
      </c>
      <c r="O13" t="s">
        <v>22</v>
      </c>
      <c r="P13" t="s">
        <v>23</v>
      </c>
      <c r="Q13" t="s">
        <v>24</v>
      </c>
    </row>
    <row r="14" spans="1:17" x14ac:dyDescent="0.25">
      <c r="A14">
        <v>10</v>
      </c>
      <c r="B14" t="s">
        <v>3</v>
      </c>
      <c r="E14" t="s">
        <v>4</v>
      </c>
      <c r="F14" t="s">
        <v>5</v>
      </c>
      <c r="G14" t="s">
        <v>6</v>
      </c>
    </row>
    <row r="17" spans="1:15" x14ac:dyDescent="0.25">
      <c r="A17" s="3" t="s">
        <v>32</v>
      </c>
      <c r="K17" s="1" t="s">
        <v>43</v>
      </c>
    </row>
    <row r="18" spans="1:15" x14ac:dyDescent="0.25">
      <c r="A18" t="s">
        <v>33</v>
      </c>
      <c r="C18" s="2">
        <v>42899</v>
      </c>
      <c r="K18" t="s">
        <v>44</v>
      </c>
      <c r="N18" s="2">
        <v>43665</v>
      </c>
    </row>
    <row r="19" spans="1:15" x14ac:dyDescent="0.25">
      <c r="A19">
        <v>1</v>
      </c>
      <c r="B19" t="s">
        <v>42</v>
      </c>
      <c r="D19">
        <v>2013</v>
      </c>
      <c r="K19">
        <v>1</v>
      </c>
      <c r="L19" t="s">
        <v>45</v>
      </c>
      <c r="O19" t="s">
        <v>36</v>
      </c>
    </row>
    <row r="20" spans="1:15" x14ac:dyDescent="0.25">
      <c r="A20">
        <v>2</v>
      </c>
      <c r="B20" t="s">
        <v>41</v>
      </c>
      <c r="C20" t="s">
        <v>36</v>
      </c>
      <c r="K20">
        <v>2</v>
      </c>
      <c r="L20" t="s">
        <v>42</v>
      </c>
      <c r="N20">
        <v>2013</v>
      </c>
    </row>
    <row r="21" spans="1:15" x14ac:dyDescent="0.25">
      <c r="A21">
        <v>3</v>
      </c>
      <c r="B21" t="s">
        <v>31</v>
      </c>
      <c r="C21" t="s">
        <v>36</v>
      </c>
      <c r="K21">
        <v>3</v>
      </c>
      <c r="L21" t="s">
        <v>26</v>
      </c>
      <c r="M21" t="s">
        <v>36</v>
      </c>
    </row>
    <row r="22" spans="1:15" x14ac:dyDescent="0.25">
      <c r="A22">
        <v>4</v>
      </c>
      <c r="B22" t="s">
        <v>59</v>
      </c>
      <c r="E22" t="s">
        <v>38</v>
      </c>
      <c r="F22" t="s">
        <v>39</v>
      </c>
      <c r="G22" t="s">
        <v>40</v>
      </c>
      <c r="K22">
        <v>4</v>
      </c>
      <c r="L22" t="s">
        <v>46</v>
      </c>
      <c r="N22" t="s">
        <v>47</v>
      </c>
    </row>
    <row r="23" spans="1:15" x14ac:dyDescent="0.25">
      <c r="A23">
        <v>5</v>
      </c>
      <c r="B23" t="s">
        <v>29</v>
      </c>
      <c r="C23" t="s">
        <v>36</v>
      </c>
    </row>
    <row r="24" spans="1:15" x14ac:dyDescent="0.25">
      <c r="A24">
        <v>6</v>
      </c>
      <c r="B24" t="s">
        <v>37</v>
      </c>
      <c r="C24" t="s">
        <v>36</v>
      </c>
    </row>
    <row r="25" spans="1:15" x14ac:dyDescent="0.25">
      <c r="A25">
        <v>7</v>
      </c>
      <c r="B25" t="s">
        <v>14</v>
      </c>
      <c r="E25" t="s">
        <v>17</v>
      </c>
      <c r="F25" t="s">
        <v>18</v>
      </c>
      <c r="G25" t="s">
        <v>19</v>
      </c>
    </row>
    <row r="26" spans="1:15" x14ac:dyDescent="0.25">
      <c r="A26">
        <v>8</v>
      </c>
      <c r="B26" t="s">
        <v>35</v>
      </c>
      <c r="D26" t="s">
        <v>36</v>
      </c>
    </row>
    <row r="27" spans="1:15" x14ac:dyDescent="0.25">
      <c r="A27">
        <v>9</v>
      </c>
      <c r="B27" t="s">
        <v>8</v>
      </c>
    </row>
    <row r="28" spans="1:15" x14ac:dyDescent="0.25">
      <c r="A28">
        <v>10</v>
      </c>
      <c r="B28" t="s">
        <v>25</v>
      </c>
      <c r="E28" t="s">
        <v>26</v>
      </c>
      <c r="F28" t="s">
        <v>27</v>
      </c>
      <c r="G28" t="s">
        <v>34</v>
      </c>
    </row>
    <row r="30" spans="1:15" x14ac:dyDescent="0.25">
      <c r="A30" s="3" t="s">
        <v>49</v>
      </c>
    </row>
    <row r="31" spans="1:15" x14ac:dyDescent="0.25">
      <c r="A31" t="s">
        <v>31</v>
      </c>
      <c r="C31" t="s">
        <v>50</v>
      </c>
    </row>
    <row r="32" spans="1:15" x14ac:dyDescent="0.25">
      <c r="A32" t="s">
        <v>37</v>
      </c>
      <c r="C32" t="s">
        <v>50</v>
      </c>
    </row>
    <row r="33" spans="1:3" x14ac:dyDescent="0.25">
      <c r="A33" t="s">
        <v>51</v>
      </c>
      <c r="C33" t="s">
        <v>50</v>
      </c>
    </row>
    <row r="34" spans="1:3" x14ac:dyDescent="0.25">
      <c r="A34" t="s">
        <v>46</v>
      </c>
      <c r="C34" t="s">
        <v>50</v>
      </c>
    </row>
    <row r="35" spans="1:3" x14ac:dyDescent="0.25">
      <c r="A35" t="s">
        <v>29</v>
      </c>
      <c r="C35" t="s">
        <v>50</v>
      </c>
    </row>
    <row r="36" spans="1:3" x14ac:dyDescent="0.25">
      <c r="A36" t="s">
        <v>26</v>
      </c>
      <c r="C36" t="s">
        <v>50</v>
      </c>
    </row>
  </sheetData>
  <hyperlinks>
    <hyperlink ref="A2" r:id="rId1" xr:uid="{00000000-0004-0000-0000-000000000000}"/>
    <hyperlink ref="A17" r:id="rId2" xr:uid="{00000000-0004-0000-0000-000001000000}"/>
    <hyperlink ref="K17" r:id="rId3" xr:uid="{00000000-0004-0000-0000-000002000000}"/>
    <hyperlink ref="A30" r:id="rId4" xr:uid="{00000000-0004-0000-0000-000003000000}"/>
    <hyperlink ref="K2" r:id="rId5" xr:uid="{00000000-0004-0000-0000-000004000000}"/>
  </hyperlinks>
  <pageMargins left="0.7" right="0.7" top="0.75" bottom="0.75" header="0.3" footer="0.3"/>
  <pageSetup orientation="portrait" horizontalDpi="90" verticalDpi="9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tabSelected="1" zoomScale="110" zoomScaleNormal="110" workbookViewId="0">
      <selection activeCell="E45" sqref="E45"/>
    </sheetView>
  </sheetViews>
  <sheetFormatPr defaultRowHeight="15" x14ac:dyDescent="0.25"/>
  <cols>
    <col min="2" max="2" width="33" customWidth="1"/>
    <col min="3" max="3" width="19.28515625" customWidth="1"/>
    <col min="4" max="4" width="29.28515625" customWidth="1"/>
    <col min="5" max="5" width="22.85546875" customWidth="1"/>
    <col min="6" max="6" width="20" customWidth="1"/>
    <col min="7" max="7" width="21.28515625" customWidth="1"/>
    <col min="8" max="8" width="12" customWidth="1"/>
    <col min="9" max="9" width="18.140625" customWidth="1"/>
  </cols>
  <sheetData>
    <row r="1" spans="1:16" x14ac:dyDescent="0.25">
      <c r="B1" s="26" t="s">
        <v>54</v>
      </c>
      <c r="C1" s="27">
        <v>43754</v>
      </c>
      <c r="E1" s="29" t="s">
        <v>107</v>
      </c>
    </row>
    <row r="2" spans="1:16" x14ac:dyDescent="0.25">
      <c r="A2" s="18" t="s">
        <v>81</v>
      </c>
      <c r="B2" s="5"/>
      <c r="C2" s="5"/>
      <c r="M2" s="18" t="s">
        <v>106</v>
      </c>
    </row>
    <row r="3" spans="1:16" x14ac:dyDescent="0.25">
      <c r="A3" t="s">
        <v>142</v>
      </c>
      <c r="B3" s="5" t="s">
        <v>52</v>
      </c>
      <c r="C3" s="10" t="s">
        <v>53</v>
      </c>
      <c r="D3" s="8" t="s">
        <v>69</v>
      </c>
      <c r="E3" s="8" t="s">
        <v>68</v>
      </c>
      <c r="F3" s="8" t="s">
        <v>70</v>
      </c>
      <c r="G3" s="11" t="s">
        <v>143</v>
      </c>
      <c r="H3" s="11" t="s">
        <v>79</v>
      </c>
      <c r="I3" s="11" t="s">
        <v>80</v>
      </c>
      <c r="M3" s="18" t="s">
        <v>105</v>
      </c>
    </row>
    <row r="4" spans="1:16" x14ac:dyDescent="0.25">
      <c r="A4" s="6">
        <v>1</v>
      </c>
      <c r="B4" s="5" t="s">
        <v>72</v>
      </c>
      <c r="C4" s="4">
        <v>158.72</v>
      </c>
      <c r="D4" s="4">
        <f>'Box Sales History'!E34</f>
        <v>151.89899999999994</v>
      </c>
      <c r="E4" s="4">
        <f t="shared" ref="E4:E23" si="0">D4-C4</f>
        <v>-6.8210000000000548</v>
      </c>
      <c r="F4" s="13">
        <f t="shared" ref="F4:F23" si="1">(D4/C4)-1</f>
        <v>-4.2975050403226134E-2</v>
      </c>
      <c r="G4" s="17">
        <f t="shared" ref="G4:G23" si="2">D4/C4</f>
        <v>0.95702494959677387</v>
      </c>
      <c r="H4" s="2">
        <v>41796</v>
      </c>
      <c r="I4" s="17">
        <f>SUM($C$1-H4)/365</f>
        <v>5.3643835616438356</v>
      </c>
      <c r="M4" s="28">
        <f t="shared" ref="M4:M23" si="3">E4/I4</f>
        <v>-1.2715347293156385</v>
      </c>
    </row>
    <row r="5" spans="1:16" x14ac:dyDescent="0.25">
      <c r="A5" s="15">
        <v>2</v>
      </c>
      <c r="B5" s="5" t="s">
        <v>42</v>
      </c>
      <c r="C5" s="4">
        <v>387.9</v>
      </c>
      <c r="D5" s="4">
        <f>'Box Sales History'!C34</f>
        <v>478.45809523809521</v>
      </c>
      <c r="E5" s="4">
        <f t="shared" si="0"/>
        <v>90.558095238095234</v>
      </c>
      <c r="F5" s="9">
        <f t="shared" si="1"/>
        <v>0.23345732208841263</v>
      </c>
      <c r="G5" s="17">
        <f t="shared" si="2"/>
        <v>1.2334573220884126</v>
      </c>
      <c r="H5" s="2">
        <v>41432</v>
      </c>
      <c r="I5" s="17">
        <f t="shared" ref="I5:I23" si="4">SUM($C$1-H5)/365</f>
        <v>6.3616438356164382</v>
      </c>
      <c r="M5" s="28">
        <f>E5/I5</f>
        <v>14.235014970673886</v>
      </c>
    </row>
    <row r="6" spans="1:16" x14ac:dyDescent="0.25">
      <c r="A6" s="6">
        <v>3</v>
      </c>
      <c r="B6" s="5" t="s">
        <v>8</v>
      </c>
      <c r="C6" s="4">
        <v>317.39999999999998</v>
      </c>
      <c r="D6" s="4">
        <f>'Box Sales History'!B34</f>
        <v>391.60199999999992</v>
      </c>
      <c r="E6" s="4">
        <f t="shared" si="0"/>
        <v>74.201999999999941</v>
      </c>
      <c r="F6" s="9">
        <f t="shared" si="1"/>
        <v>0.23378071833648373</v>
      </c>
      <c r="G6" s="17">
        <f t="shared" si="2"/>
        <v>1.2337807183364837</v>
      </c>
      <c r="H6" s="2">
        <v>42531</v>
      </c>
      <c r="I6" s="17">
        <f t="shared" si="4"/>
        <v>3.3506849315068492</v>
      </c>
      <c r="M6" s="28">
        <f t="shared" si="3"/>
        <v>22.145322976287801</v>
      </c>
    </row>
    <row r="7" spans="1:16" x14ac:dyDescent="0.25">
      <c r="A7" s="16">
        <v>4</v>
      </c>
      <c r="B7" s="5" t="s">
        <v>7</v>
      </c>
      <c r="C7" s="4">
        <v>225.85</v>
      </c>
      <c r="D7" s="4">
        <f>'Box Sales History'!D34</f>
        <v>306.95200000000006</v>
      </c>
      <c r="E7" s="4">
        <f t="shared" si="0"/>
        <v>81.102000000000061</v>
      </c>
      <c r="F7" s="9">
        <f t="shared" si="1"/>
        <v>0.35909674562762928</v>
      </c>
      <c r="G7" s="17">
        <f t="shared" si="2"/>
        <v>1.3590967456276293</v>
      </c>
      <c r="H7" s="2">
        <v>42146</v>
      </c>
      <c r="I7" s="17">
        <f t="shared" si="4"/>
        <v>4.4054794520547942</v>
      </c>
      <c r="M7" s="28">
        <f t="shared" si="3"/>
        <v>18.409347014925387</v>
      </c>
    </row>
    <row r="8" spans="1:16" x14ac:dyDescent="0.25">
      <c r="A8" s="12">
        <v>5</v>
      </c>
      <c r="B8" s="5" t="s">
        <v>11</v>
      </c>
      <c r="C8" s="4">
        <v>209.54</v>
      </c>
      <c r="D8" s="4">
        <f>'Box Sales History'!G34</f>
        <v>383.98333333333335</v>
      </c>
      <c r="E8" s="4">
        <f t="shared" si="0"/>
        <v>174.44333333333336</v>
      </c>
      <c r="F8" s="9">
        <f t="shared" si="1"/>
        <v>0.83250612452674133</v>
      </c>
      <c r="G8" s="17">
        <f t="shared" si="2"/>
        <v>1.8325061245267413</v>
      </c>
      <c r="H8" s="2">
        <v>37291</v>
      </c>
      <c r="I8" s="17">
        <f t="shared" si="4"/>
        <v>17.706849315068492</v>
      </c>
      <c r="M8" s="28">
        <f t="shared" si="3"/>
        <v>9.8517432564856389</v>
      </c>
    </row>
    <row r="9" spans="1:16" x14ac:dyDescent="0.25">
      <c r="A9" s="16">
        <v>6</v>
      </c>
      <c r="B9" s="5" t="s">
        <v>31</v>
      </c>
      <c r="C9" s="4">
        <v>89.41</v>
      </c>
      <c r="D9" s="4">
        <f>'Box Sales History'!P34</f>
        <v>166.09433333333331</v>
      </c>
      <c r="E9" s="4">
        <f t="shared" si="0"/>
        <v>76.684333333333313</v>
      </c>
      <c r="F9" s="9">
        <f t="shared" si="1"/>
        <v>0.85767065578048673</v>
      </c>
      <c r="G9" s="17">
        <f t="shared" si="2"/>
        <v>1.8576706557804867</v>
      </c>
      <c r="H9" s="2">
        <v>41908</v>
      </c>
      <c r="I9" s="17">
        <f t="shared" si="4"/>
        <v>5.0575342465753428</v>
      </c>
      <c r="M9" s="28">
        <f t="shared" si="3"/>
        <v>15.162395269050194</v>
      </c>
    </row>
    <row r="10" spans="1:16" x14ac:dyDescent="0.25">
      <c r="A10" s="12">
        <v>7</v>
      </c>
      <c r="B10" s="5" t="s">
        <v>40</v>
      </c>
      <c r="C10" s="4">
        <v>184.5</v>
      </c>
      <c r="D10" s="4">
        <f>'Box Sales History'!L34</f>
        <v>410.988</v>
      </c>
      <c r="E10" s="4">
        <f t="shared" si="0"/>
        <v>226.488</v>
      </c>
      <c r="F10" s="9">
        <f t="shared" si="1"/>
        <v>1.2275772357723578</v>
      </c>
      <c r="G10" s="17">
        <f t="shared" si="2"/>
        <v>2.2275772357723578</v>
      </c>
      <c r="H10" s="2">
        <v>38842</v>
      </c>
      <c r="I10" s="17">
        <f t="shared" si="4"/>
        <v>13.457534246575342</v>
      </c>
      <c r="M10" s="28">
        <f t="shared" si="3"/>
        <v>16.829828990228012</v>
      </c>
    </row>
    <row r="11" spans="1:16" x14ac:dyDescent="0.25">
      <c r="A11" s="15">
        <v>8</v>
      </c>
      <c r="B11" s="5" t="s">
        <v>12</v>
      </c>
      <c r="C11" s="4">
        <v>144.66</v>
      </c>
      <c r="D11" s="4">
        <f>'Box Sales History'!H34</f>
        <v>325.19600000000003</v>
      </c>
      <c r="E11" s="4">
        <f t="shared" si="0"/>
        <v>180.53600000000003</v>
      </c>
      <c r="F11" s="9">
        <f t="shared" si="1"/>
        <v>1.2480022120835064</v>
      </c>
      <c r="G11" s="17">
        <f t="shared" si="2"/>
        <v>2.2480022120835064</v>
      </c>
      <c r="H11" s="2">
        <v>37403</v>
      </c>
      <c r="I11" s="17">
        <f t="shared" si="4"/>
        <v>17.399999999999999</v>
      </c>
      <c r="M11" s="28">
        <f t="shared" si="3"/>
        <v>10.375632183908049</v>
      </c>
    </row>
    <row r="12" spans="1:16" x14ac:dyDescent="0.25">
      <c r="A12" s="12">
        <v>9</v>
      </c>
      <c r="B12" s="35" t="s">
        <v>45</v>
      </c>
      <c r="C12" s="4">
        <v>235.68</v>
      </c>
      <c r="D12" s="4">
        <f>'Box Sales History'!I4</f>
        <v>551.95000000000005</v>
      </c>
      <c r="E12" s="4">
        <f t="shared" si="0"/>
        <v>316.27000000000004</v>
      </c>
      <c r="F12" s="9">
        <f t="shared" si="1"/>
        <v>1.3419467073998645</v>
      </c>
      <c r="G12" s="17">
        <f t="shared" si="2"/>
        <v>2.3419467073998645</v>
      </c>
      <c r="H12" s="2">
        <v>38261</v>
      </c>
      <c r="I12" s="17">
        <f t="shared" si="4"/>
        <v>15.049315068493151</v>
      </c>
      <c r="M12" s="28">
        <f t="shared" si="3"/>
        <v>21.015574367376665</v>
      </c>
      <c r="P12" t="s">
        <v>141</v>
      </c>
    </row>
    <row r="13" spans="1:16" x14ac:dyDescent="0.25">
      <c r="A13" s="15">
        <v>10</v>
      </c>
      <c r="B13" s="35" t="s">
        <v>26</v>
      </c>
      <c r="C13" s="4">
        <v>244.17</v>
      </c>
      <c r="D13" s="4">
        <f>'Box Sales History'!M34</f>
        <v>603.08799999999997</v>
      </c>
      <c r="E13" s="4">
        <f t="shared" si="0"/>
        <v>358.91800000000001</v>
      </c>
      <c r="F13" s="9">
        <f t="shared" si="1"/>
        <v>1.46995126346398</v>
      </c>
      <c r="G13" s="17">
        <f t="shared" si="2"/>
        <v>2.46995126346398</v>
      </c>
      <c r="H13" s="2">
        <v>38996</v>
      </c>
      <c r="I13" s="17">
        <f t="shared" si="4"/>
        <v>13.035616438356165</v>
      </c>
      <c r="M13" s="28">
        <f t="shared" si="3"/>
        <v>27.533642286675072</v>
      </c>
      <c r="P13" t="s">
        <v>141</v>
      </c>
    </row>
    <row r="14" spans="1:16" x14ac:dyDescent="0.25">
      <c r="A14" s="6">
        <v>11</v>
      </c>
      <c r="B14" s="35" t="s">
        <v>46</v>
      </c>
      <c r="C14" s="4">
        <v>44.78</v>
      </c>
      <c r="D14" s="4">
        <f>'Box Sales History'!O34</f>
        <v>118.12433333333333</v>
      </c>
      <c r="E14" s="4">
        <f t="shared" si="0"/>
        <v>73.344333333333324</v>
      </c>
      <c r="F14" s="9">
        <f t="shared" si="1"/>
        <v>1.6378814947149021</v>
      </c>
      <c r="G14" s="17">
        <f t="shared" si="2"/>
        <v>2.6378814947149021</v>
      </c>
      <c r="H14" s="2">
        <v>43217</v>
      </c>
      <c r="I14" s="17">
        <f t="shared" si="4"/>
        <v>1.4712328767123288</v>
      </c>
      <c r="M14" s="28">
        <f t="shared" si="3"/>
        <v>49.852293606455611</v>
      </c>
    </row>
    <row r="15" spans="1:16" x14ac:dyDescent="0.25">
      <c r="A15" s="15">
        <v>12</v>
      </c>
      <c r="B15" s="35" t="s">
        <v>55</v>
      </c>
      <c r="C15" s="4">
        <v>206.59</v>
      </c>
      <c r="D15" s="4">
        <f>'Box Sales History'!J34</f>
        <v>590.78714285714284</v>
      </c>
      <c r="E15" s="4">
        <f t="shared" si="0"/>
        <v>384.19714285714281</v>
      </c>
      <c r="F15" s="9">
        <f t="shared" si="1"/>
        <v>1.8597083249776989</v>
      </c>
      <c r="G15" s="17">
        <f t="shared" si="2"/>
        <v>2.8597083249776989</v>
      </c>
      <c r="H15" s="2">
        <v>38632</v>
      </c>
      <c r="I15" s="17">
        <f t="shared" si="4"/>
        <v>14.032876712328767</v>
      </c>
      <c r="M15" s="28">
        <f t="shared" si="3"/>
        <v>27.378359457801078</v>
      </c>
    </row>
    <row r="16" spans="1:16" x14ac:dyDescent="0.25">
      <c r="A16" s="12">
        <v>13</v>
      </c>
      <c r="B16" s="5" t="s">
        <v>41</v>
      </c>
      <c r="C16" s="4">
        <v>165.65</v>
      </c>
      <c r="D16" s="4">
        <f>'Box Sales History'!R34</f>
        <v>496.82</v>
      </c>
      <c r="E16" s="4">
        <f t="shared" si="0"/>
        <v>331.16999999999996</v>
      </c>
      <c r="F16" s="9">
        <f t="shared" si="1"/>
        <v>1.999215212798068</v>
      </c>
      <c r="G16" s="17">
        <f t="shared" si="2"/>
        <v>2.999215212798068</v>
      </c>
      <c r="H16" s="2">
        <v>37536</v>
      </c>
      <c r="I16" s="17">
        <f t="shared" si="4"/>
        <v>17.035616438356165</v>
      </c>
      <c r="M16" s="28">
        <f t="shared" si="3"/>
        <v>19.439860083628172</v>
      </c>
    </row>
    <row r="17" spans="1:16" x14ac:dyDescent="0.25">
      <c r="A17" s="15">
        <v>14</v>
      </c>
      <c r="B17" s="5" t="s">
        <v>39</v>
      </c>
      <c r="C17" s="4">
        <v>112.06</v>
      </c>
      <c r="D17" s="4">
        <f>'Box Sales History'!K34</f>
        <v>346.8</v>
      </c>
      <c r="E17" s="4">
        <f t="shared" si="0"/>
        <v>234.74</v>
      </c>
      <c r="F17" s="9">
        <f t="shared" si="1"/>
        <v>2.0947706585757628</v>
      </c>
      <c r="G17" s="17">
        <f t="shared" si="2"/>
        <v>3.0947706585757628</v>
      </c>
      <c r="H17" s="2">
        <v>38751</v>
      </c>
      <c r="I17" s="17">
        <f t="shared" si="4"/>
        <v>13.706849315068494</v>
      </c>
      <c r="M17" s="28">
        <f t="shared" si="3"/>
        <v>17.125744553268039</v>
      </c>
    </row>
    <row r="18" spans="1:16" x14ac:dyDescent="0.25">
      <c r="A18" s="12">
        <v>15</v>
      </c>
      <c r="B18" s="5" t="s">
        <v>10</v>
      </c>
      <c r="C18" s="4">
        <v>112.83</v>
      </c>
      <c r="D18" s="4">
        <f>'Box Sales History'!F34</f>
        <v>353.33399999999995</v>
      </c>
      <c r="E18" s="4">
        <f t="shared" si="0"/>
        <v>240.50399999999996</v>
      </c>
      <c r="F18" s="9">
        <f t="shared" si="1"/>
        <v>2.1315607551183193</v>
      </c>
      <c r="G18" s="17">
        <f t="shared" si="2"/>
        <v>3.1315607551183193</v>
      </c>
      <c r="H18" s="2">
        <v>37165</v>
      </c>
      <c r="I18" s="17">
        <f t="shared" si="4"/>
        <v>18.052054794520547</v>
      </c>
      <c r="M18" s="28">
        <f t="shared" si="3"/>
        <v>13.322804674457428</v>
      </c>
    </row>
    <row r="19" spans="1:16" x14ac:dyDescent="0.25">
      <c r="A19" s="16">
        <v>16</v>
      </c>
      <c r="B19" s="5" t="s">
        <v>29</v>
      </c>
      <c r="C19" s="4">
        <v>130.01</v>
      </c>
      <c r="D19" s="4">
        <f>'Box Sales History'!N34</f>
        <v>409.27766666666673</v>
      </c>
      <c r="E19" s="4">
        <f t="shared" si="0"/>
        <v>279.26766666666674</v>
      </c>
      <c r="F19" s="9">
        <f t="shared" si="1"/>
        <v>2.1480475860831225</v>
      </c>
      <c r="G19" s="17">
        <f t="shared" si="2"/>
        <v>3.1480475860831225</v>
      </c>
      <c r="H19" s="2">
        <v>40816</v>
      </c>
      <c r="I19" s="17">
        <f t="shared" si="4"/>
        <v>8.0493150684931507</v>
      </c>
      <c r="M19" s="28">
        <f t="shared" si="3"/>
        <v>34.694587587928304</v>
      </c>
      <c r="P19" t="s">
        <v>141</v>
      </c>
    </row>
    <row r="20" spans="1:16" x14ac:dyDescent="0.25">
      <c r="A20" s="12">
        <v>17</v>
      </c>
      <c r="B20" s="5" t="s">
        <v>56</v>
      </c>
      <c r="C20" s="4">
        <v>177.79</v>
      </c>
      <c r="D20" s="4">
        <f>'Box Sales History'!Q34</f>
        <v>722.01499999999999</v>
      </c>
      <c r="E20" s="4">
        <f t="shared" si="0"/>
        <v>544.22500000000002</v>
      </c>
      <c r="F20" s="9">
        <f t="shared" si="1"/>
        <v>3.0610551774565495</v>
      </c>
      <c r="G20" s="17">
        <f t="shared" si="2"/>
        <v>4.0610551774565495</v>
      </c>
      <c r="H20" s="2">
        <v>40291</v>
      </c>
      <c r="I20" s="17">
        <f t="shared" si="4"/>
        <v>9.4876712328767123</v>
      </c>
      <c r="M20" s="28">
        <f t="shared" si="3"/>
        <v>57.361283569159689</v>
      </c>
    </row>
    <row r="21" spans="1:16" x14ac:dyDescent="0.25">
      <c r="A21" s="15">
        <v>18</v>
      </c>
      <c r="B21" s="5" t="s">
        <v>17</v>
      </c>
      <c r="C21" s="4">
        <v>86.49</v>
      </c>
      <c r="D21" s="4">
        <f>'Box Sales History'!S34</f>
        <v>365.21</v>
      </c>
      <c r="E21" s="4">
        <f t="shared" si="0"/>
        <v>278.71999999999997</v>
      </c>
      <c r="F21" s="9">
        <f t="shared" si="1"/>
        <v>3.2225690831309981</v>
      </c>
      <c r="G21" s="17">
        <f t="shared" si="2"/>
        <v>4.2225690831309981</v>
      </c>
      <c r="H21" s="2">
        <v>36801</v>
      </c>
      <c r="I21" s="17">
        <f t="shared" si="4"/>
        <v>19.049315068493151</v>
      </c>
      <c r="M21" s="28">
        <f t="shared" si="3"/>
        <v>14.631497195455198</v>
      </c>
    </row>
    <row r="22" spans="1:16" x14ac:dyDescent="0.25">
      <c r="A22" s="12">
        <v>19</v>
      </c>
      <c r="B22" s="5" t="s">
        <v>18</v>
      </c>
      <c r="C22" s="4">
        <v>103.66</v>
      </c>
      <c r="D22" s="4">
        <f>'Box Sales History'!T34</f>
        <v>451.65333333333336</v>
      </c>
      <c r="E22" s="4">
        <f t="shared" si="0"/>
        <v>347.99333333333334</v>
      </c>
      <c r="F22" s="9">
        <f t="shared" si="1"/>
        <v>3.3570647630072674</v>
      </c>
      <c r="G22" s="17">
        <f t="shared" si="2"/>
        <v>4.3570647630072674</v>
      </c>
      <c r="H22" s="2">
        <v>36927</v>
      </c>
      <c r="I22" s="17">
        <f t="shared" si="4"/>
        <v>18.704109589041096</v>
      </c>
      <c r="M22" s="28">
        <f t="shared" si="3"/>
        <v>18.605180411112737</v>
      </c>
    </row>
    <row r="23" spans="1:16" x14ac:dyDescent="0.25">
      <c r="A23" s="15">
        <v>20</v>
      </c>
      <c r="B23" s="5" t="s">
        <v>19</v>
      </c>
      <c r="C23" s="4">
        <v>61.4</v>
      </c>
      <c r="D23" s="4">
        <f>'Box Sales History'!U34</f>
        <v>322.17666666666668</v>
      </c>
      <c r="E23" s="4">
        <f t="shared" si="0"/>
        <v>260.7766666666667</v>
      </c>
      <c r="F23" s="9">
        <f t="shared" si="1"/>
        <v>4.247176981541803</v>
      </c>
      <c r="G23" s="17">
        <f t="shared" si="2"/>
        <v>5.247176981541803</v>
      </c>
      <c r="H23" s="2">
        <v>37046</v>
      </c>
      <c r="I23" s="17">
        <f t="shared" si="4"/>
        <v>18.378082191780823</v>
      </c>
      <c r="M23" s="28">
        <f t="shared" si="3"/>
        <v>14.18954730669847</v>
      </c>
    </row>
    <row r="24" spans="1:16" x14ac:dyDescent="0.25">
      <c r="A24" s="6"/>
      <c r="M24" s="28"/>
    </row>
    <row r="25" spans="1:16" x14ac:dyDescent="0.25">
      <c r="B25" s="5" t="s">
        <v>94</v>
      </c>
      <c r="C25" s="20">
        <f>AVERAGE(C4:C23)</f>
        <v>169.9545</v>
      </c>
      <c r="D25" s="20">
        <f t="shared" ref="D25:I25" si="5">AVERAGE(D4:D23)</f>
        <v>397.3204452380952</v>
      </c>
      <c r="E25" s="20">
        <f t="shared" si="5"/>
        <v>227.36594523809518</v>
      </c>
      <c r="F25" s="21">
        <f t="shared" si="5"/>
        <v>1.6760031986040367</v>
      </c>
      <c r="G25" s="22">
        <f t="shared" si="5"/>
        <v>2.6760031986040369</v>
      </c>
      <c r="H25" s="19">
        <f>AVERAGE(H4:H23)</f>
        <v>39389.4</v>
      </c>
      <c r="I25" s="22">
        <f t="shared" si="5"/>
        <v>11.957808219178082</v>
      </c>
      <c r="K25" s="18" t="s">
        <v>103</v>
      </c>
      <c r="L25" t="s">
        <v>102</v>
      </c>
      <c r="M25" s="28">
        <f>E25/I25</f>
        <v>19.014015032741774</v>
      </c>
    </row>
    <row r="26" spans="1:16" x14ac:dyDescent="0.25">
      <c r="B26" s="5" t="s">
        <v>93</v>
      </c>
      <c r="C26" s="20">
        <f>AVERAGE(C19,C14,C9,C7,C6,C4)</f>
        <v>161.02833333333334</v>
      </c>
      <c r="D26" s="20">
        <f t="shared" ref="D26:I26" si="6">AVERAGE(D19,D14,D9,D7,D6,D4)</f>
        <v>257.32488888888889</v>
      </c>
      <c r="E26" s="20">
        <f t="shared" si="6"/>
        <v>96.296555555555543</v>
      </c>
      <c r="F26" s="21">
        <f t="shared" si="6"/>
        <v>0.86558369168989968</v>
      </c>
      <c r="G26" s="22">
        <f t="shared" si="6"/>
        <v>1.8655836916898993</v>
      </c>
      <c r="H26" s="19">
        <f t="shared" si="6"/>
        <v>42069</v>
      </c>
      <c r="I26" s="22">
        <f t="shared" si="6"/>
        <v>4.6164383561643838</v>
      </c>
      <c r="K26" s="18" t="s">
        <v>104</v>
      </c>
      <c r="L26" t="s">
        <v>102</v>
      </c>
      <c r="M26" s="28">
        <f>E26/I26</f>
        <v>20.859491262776125</v>
      </c>
    </row>
    <row r="27" spans="1:16" x14ac:dyDescent="0.25">
      <c r="B27" s="5"/>
      <c r="C27" s="20"/>
      <c r="D27" s="20"/>
      <c r="E27" s="20"/>
      <c r="F27" s="21"/>
      <c r="G27" s="22"/>
      <c r="H27" s="19"/>
      <c r="I27" s="22"/>
    </row>
    <row r="28" spans="1:16" x14ac:dyDescent="0.25">
      <c r="B28" s="5" t="s">
        <v>99</v>
      </c>
      <c r="C28" s="20">
        <f>MEDIAN(C4:C23)</f>
        <v>162.185</v>
      </c>
      <c r="D28" s="20">
        <f t="shared" ref="D28:I28" si="7">MEDIAN(D4:D23)</f>
        <v>387.79266666666661</v>
      </c>
      <c r="E28" s="20">
        <f t="shared" si="7"/>
        <v>237.62199999999999</v>
      </c>
      <c r="F28" s="21">
        <f t="shared" si="7"/>
        <v>1.553916379089441</v>
      </c>
      <c r="G28" s="22">
        <f t="shared" si="7"/>
        <v>2.5539163790894408</v>
      </c>
      <c r="H28" s="19">
        <f t="shared" si="7"/>
        <v>38796.5</v>
      </c>
      <c r="I28" s="22">
        <f t="shared" si="7"/>
        <v>13.582191780821919</v>
      </c>
      <c r="L28" t="s">
        <v>102</v>
      </c>
      <c r="M28" s="28">
        <f>E28/I28</f>
        <v>17.495114473020674</v>
      </c>
    </row>
    <row r="29" spans="1:16" x14ac:dyDescent="0.25">
      <c r="B29" s="5"/>
      <c r="C29" s="20"/>
      <c r="D29" s="20"/>
      <c r="E29" s="20"/>
      <c r="F29" s="21"/>
      <c r="G29" s="22"/>
      <c r="H29" s="19"/>
      <c r="I29" s="22"/>
    </row>
    <row r="30" spans="1:16" x14ac:dyDescent="0.25">
      <c r="B30" s="5" t="s">
        <v>101</v>
      </c>
      <c r="C30" s="20">
        <f>AVERAGE(C19:C20,C4:C17)</f>
        <v>189.66937500000003</v>
      </c>
      <c r="D30" s="20">
        <f t="shared" ref="D30:I30" si="8">AVERAGE(D19:D20,D4:D17)</f>
        <v>403.37718154761899</v>
      </c>
      <c r="E30" s="20">
        <f t="shared" si="8"/>
        <v>213.7078065476191</v>
      </c>
      <c r="F30" s="21">
        <f t="shared" si="8"/>
        <v>1.2851057743301459</v>
      </c>
      <c r="G30" s="22">
        <f t="shared" si="8"/>
        <v>2.2851057743301459</v>
      </c>
      <c r="H30" s="19">
        <f t="shared" si="8"/>
        <v>39990.5625</v>
      </c>
      <c r="I30" s="22">
        <f t="shared" si="8"/>
        <v>10.310787671232875</v>
      </c>
      <c r="M30" s="28"/>
    </row>
    <row r="31" spans="1:16" x14ac:dyDescent="0.25">
      <c r="B31" s="5"/>
      <c r="C31" s="20"/>
      <c r="D31" s="20"/>
      <c r="E31" s="20"/>
      <c r="F31" s="21"/>
      <c r="G31" s="22"/>
      <c r="H31" s="19"/>
    </row>
    <row r="32" spans="1:16" x14ac:dyDescent="0.25">
      <c r="A32" s="18" t="s">
        <v>82</v>
      </c>
      <c r="M32" s="18" t="s">
        <v>106</v>
      </c>
    </row>
    <row r="33" spans="1:16" x14ac:dyDescent="0.25">
      <c r="B33" s="5" t="s">
        <v>52</v>
      </c>
      <c r="C33" s="10" t="s">
        <v>53</v>
      </c>
      <c r="D33" s="8" t="s">
        <v>69</v>
      </c>
      <c r="E33" s="8" t="s">
        <v>68</v>
      </c>
      <c r="F33" s="8" t="s">
        <v>70</v>
      </c>
      <c r="G33" s="11" t="s">
        <v>143</v>
      </c>
      <c r="H33" s="11" t="s">
        <v>79</v>
      </c>
      <c r="I33" s="11" t="s">
        <v>80</v>
      </c>
      <c r="M33" s="18" t="s">
        <v>105</v>
      </c>
    </row>
    <row r="34" spans="1:16" x14ac:dyDescent="0.25">
      <c r="A34" s="6">
        <v>1</v>
      </c>
      <c r="B34" s="5" t="s">
        <v>4</v>
      </c>
      <c r="C34" s="4">
        <v>79.25</v>
      </c>
      <c r="D34" s="4">
        <f>'Box Sales History'!AC34</f>
        <v>89.370666666666665</v>
      </c>
      <c r="E34" s="4">
        <f t="shared" ref="E34:E43" si="9">D34-C34</f>
        <v>10.120666666666665</v>
      </c>
      <c r="F34" s="24">
        <f t="shared" ref="F34:F43" si="10">(D34/C34)-1</f>
        <v>0.12770557308096731</v>
      </c>
      <c r="G34" s="17">
        <f t="shared" ref="G34:G43" si="11">D34/C34</f>
        <v>1.1277055730809673</v>
      </c>
      <c r="H34" s="2">
        <v>41306</v>
      </c>
      <c r="I34" s="17">
        <f t="shared" ref="I34:I43" si="12">SUM($C$1-H34)/365</f>
        <v>6.7068493150684931</v>
      </c>
      <c r="M34" s="28">
        <f t="shared" ref="M34:M43" si="13">E34/I34</f>
        <v>1.5090046296296293</v>
      </c>
      <c r="P34" t="s">
        <v>140</v>
      </c>
    </row>
    <row r="35" spans="1:16" x14ac:dyDescent="0.25">
      <c r="A35" s="12">
        <v>2</v>
      </c>
      <c r="B35" s="5" t="s">
        <v>16</v>
      </c>
      <c r="C35" s="4">
        <v>190.22</v>
      </c>
      <c r="D35" s="4">
        <f>'Box Sales History'!AE34</f>
        <v>296.19833333333332</v>
      </c>
      <c r="E35" s="4">
        <f t="shared" si="9"/>
        <v>105.97833333333332</v>
      </c>
      <c r="F35" s="24">
        <f t="shared" si="10"/>
        <v>0.55713559737847396</v>
      </c>
      <c r="G35" s="17">
        <f t="shared" si="11"/>
        <v>1.557135597378474</v>
      </c>
      <c r="H35" s="2">
        <v>36682</v>
      </c>
      <c r="I35" s="17">
        <f t="shared" si="12"/>
        <v>19.375342465753423</v>
      </c>
      <c r="M35" s="28">
        <f t="shared" si="13"/>
        <v>5.4697527809200599</v>
      </c>
    </row>
    <row r="36" spans="1:16" x14ac:dyDescent="0.25">
      <c r="A36" s="6">
        <v>3</v>
      </c>
      <c r="B36" s="5" t="s">
        <v>85</v>
      </c>
      <c r="C36" s="4">
        <v>141.22999999999999</v>
      </c>
      <c r="D36" s="4">
        <f>'Box Sales History'!W34</f>
        <v>241.57799999999997</v>
      </c>
      <c r="E36" s="4">
        <f t="shared" si="9"/>
        <v>100.34799999999998</v>
      </c>
      <c r="F36" s="24">
        <f t="shared" si="10"/>
        <v>0.71052892444947946</v>
      </c>
      <c r="G36" s="17">
        <f t="shared" si="11"/>
        <v>1.7105289244494795</v>
      </c>
      <c r="H36" s="2">
        <v>41033</v>
      </c>
      <c r="I36" s="17">
        <f t="shared" si="12"/>
        <v>7.4547945205479449</v>
      </c>
      <c r="M36" s="28">
        <f t="shared" si="13"/>
        <v>13.460867328188165</v>
      </c>
    </row>
    <row r="37" spans="1:16" x14ac:dyDescent="0.25">
      <c r="A37" s="12">
        <v>4</v>
      </c>
      <c r="B37" s="5" t="s">
        <v>86</v>
      </c>
      <c r="C37" s="4">
        <v>212.26</v>
      </c>
      <c r="D37" s="4">
        <f>'Box Sales History'!X34</f>
        <v>365.05529411764707</v>
      </c>
      <c r="E37" s="4">
        <f t="shared" si="9"/>
        <v>152.79529411764707</v>
      </c>
      <c r="F37" s="24">
        <f t="shared" si="10"/>
        <v>0.71984968490364221</v>
      </c>
      <c r="G37" s="17">
        <f t="shared" si="11"/>
        <v>1.7198496849036422</v>
      </c>
      <c r="H37" s="2">
        <v>40452</v>
      </c>
      <c r="I37" s="17">
        <f t="shared" si="12"/>
        <v>9.0465753424657542</v>
      </c>
      <c r="M37" s="28">
        <f t="shared" si="13"/>
        <v>16.889849289200843</v>
      </c>
    </row>
    <row r="38" spans="1:16" x14ac:dyDescent="0.25">
      <c r="A38" s="6">
        <v>5</v>
      </c>
      <c r="B38" s="5" t="s">
        <v>87</v>
      </c>
      <c r="C38" s="4">
        <v>69.28</v>
      </c>
      <c r="D38" s="4">
        <f>'Box Sales History'!Y34</f>
        <v>148.01033333333331</v>
      </c>
      <c r="E38" s="4">
        <f t="shared" si="9"/>
        <v>78.730333333333306</v>
      </c>
      <c r="F38" s="24">
        <f t="shared" si="10"/>
        <v>1.1364078137028479</v>
      </c>
      <c r="G38" s="17">
        <f t="shared" si="11"/>
        <v>2.1364078137028479</v>
      </c>
      <c r="H38" s="2">
        <v>42027</v>
      </c>
      <c r="I38" s="17">
        <f t="shared" si="12"/>
        <v>4.7315068493150685</v>
      </c>
      <c r="M38" s="28">
        <f t="shared" si="13"/>
        <v>16.63958984751978</v>
      </c>
    </row>
    <row r="39" spans="1:16" x14ac:dyDescent="0.25">
      <c r="A39" s="12">
        <v>6</v>
      </c>
      <c r="B39" s="5" t="s">
        <v>90</v>
      </c>
      <c r="C39" s="4">
        <v>164.64</v>
      </c>
      <c r="D39" s="4">
        <f>'Box Sales History'!AD34</f>
        <v>391.65000000000003</v>
      </c>
      <c r="E39" s="4">
        <f t="shared" si="9"/>
        <v>227.01000000000005</v>
      </c>
      <c r="F39" s="24">
        <f t="shared" si="10"/>
        <v>1.3788265306122454</v>
      </c>
      <c r="G39" s="17">
        <f t="shared" si="11"/>
        <v>2.3788265306122454</v>
      </c>
      <c r="H39" s="2">
        <v>39933</v>
      </c>
      <c r="I39" s="17">
        <f t="shared" si="12"/>
        <v>10.468493150684932</v>
      </c>
      <c r="M39" s="28">
        <f t="shared" si="13"/>
        <v>21.685069353572366</v>
      </c>
    </row>
    <row r="40" spans="1:16" x14ac:dyDescent="0.25">
      <c r="A40" s="6">
        <v>7</v>
      </c>
      <c r="B40" s="5" t="s">
        <v>83</v>
      </c>
      <c r="C40" s="4">
        <v>61</v>
      </c>
      <c r="D40" s="4">
        <f>'Box Sales History'!V34</f>
        <v>148.81100000000001</v>
      </c>
      <c r="E40" s="4">
        <f t="shared" si="9"/>
        <v>87.811000000000007</v>
      </c>
      <c r="F40" s="24">
        <f t="shared" si="10"/>
        <v>1.4395245901639346</v>
      </c>
      <c r="G40" s="17">
        <f t="shared" si="11"/>
        <v>2.4395245901639346</v>
      </c>
      <c r="H40" s="2">
        <v>42279</v>
      </c>
      <c r="I40" s="17">
        <f t="shared" si="12"/>
        <v>4.0410958904109586</v>
      </c>
      <c r="M40" s="28">
        <f t="shared" si="13"/>
        <v>21.729501694915257</v>
      </c>
      <c r="P40" t="s">
        <v>140</v>
      </c>
    </row>
    <row r="41" spans="1:16" x14ac:dyDescent="0.25">
      <c r="A41" s="12">
        <v>8</v>
      </c>
      <c r="B41" s="5" t="s">
        <v>27</v>
      </c>
      <c r="C41" s="4">
        <v>445.34</v>
      </c>
      <c r="D41" s="4">
        <f>'Box Sales History'!AB34</f>
        <v>1197.3266666666666</v>
      </c>
      <c r="E41" s="4">
        <f t="shared" si="9"/>
        <v>751.98666666666668</v>
      </c>
      <c r="F41" s="24">
        <f t="shared" si="10"/>
        <v>1.6885675364141255</v>
      </c>
      <c r="G41" s="17">
        <f t="shared" si="11"/>
        <v>2.6885675364141255</v>
      </c>
      <c r="H41" s="2">
        <v>39206</v>
      </c>
      <c r="I41" s="17">
        <f t="shared" si="12"/>
        <v>12.46027397260274</v>
      </c>
      <c r="M41" s="28">
        <f t="shared" si="13"/>
        <v>60.350732922896512</v>
      </c>
    </row>
    <row r="42" spans="1:16" x14ac:dyDescent="0.25">
      <c r="A42" s="12">
        <v>9</v>
      </c>
      <c r="B42" s="5" t="s">
        <v>88</v>
      </c>
      <c r="C42" s="4">
        <v>51.27</v>
      </c>
      <c r="D42" s="4">
        <f>'Box Sales History'!Z34</f>
        <v>269.70333333333332</v>
      </c>
      <c r="E42" s="4">
        <f t="shared" si="9"/>
        <v>218.43333333333331</v>
      </c>
      <c r="F42" s="24">
        <f t="shared" si="10"/>
        <v>4.2604512060334176</v>
      </c>
      <c r="G42" s="17">
        <f t="shared" si="11"/>
        <v>5.2604512060334176</v>
      </c>
      <c r="H42" s="2">
        <v>34973</v>
      </c>
      <c r="I42" s="17">
        <f t="shared" si="12"/>
        <v>24.057534246575344</v>
      </c>
      <c r="M42" s="28">
        <f t="shared" si="13"/>
        <v>9.0796226701590541</v>
      </c>
    </row>
    <row r="43" spans="1:16" x14ac:dyDescent="0.25">
      <c r="A43" s="12">
        <v>10</v>
      </c>
      <c r="B43" s="5" t="s">
        <v>89</v>
      </c>
      <c r="C43" s="4">
        <v>24.91</v>
      </c>
      <c r="D43" s="4">
        <f>'Box Sales History'!AA34</f>
        <v>226.87875000000003</v>
      </c>
      <c r="E43" s="4">
        <f t="shared" si="9"/>
        <v>201.96875000000003</v>
      </c>
      <c r="F43" s="24">
        <f t="shared" si="10"/>
        <v>8.1079385788839833</v>
      </c>
      <c r="G43" s="17">
        <f t="shared" si="11"/>
        <v>9.1079385788839833</v>
      </c>
      <c r="H43" s="2">
        <v>34639</v>
      </c>
      <c r="I43" s="17">
        <f t="shared" si="12"/>
        <v>24.972602739726028</v>
      </c>
      <c r="M43" s="28">
        <f t="shared" si="13"/>
        <v>8.0876131376851355</v>
      </c>
      <c r="P43" t="s">
        <v>140</v>
      </c>
    </row>
    <row r="44" spans="1:16" x14ac:dyDescent="0.25">
      <c r="M44" s="28"/>
    </row>
    <row r="45" spans="1:16" x14ac:dyDescent="0.25">
      <c r="B45" s="5" t="s">
        <v>94</v>
      </c>
      <c r="C45" s="20">
        <f>AVERAGE(C34:C43)</f>
        <v>143.94</v>
      </c>
      <c r="D45" s="20">
        <f t="shared" ref="D45:G45" si="14">AVERAGE(D34:D43)</f>
        <v>337.45823774509802</v>
      </c>
      <c r="E45" s="20">
        <f t="shared" si="14"/>
        <v>193.51823774509802</v>
      </c>
      <c r="F45" s="21">
        <f>AVERAGE(F34:F43)</f>
        <v>2.0126936035623118</v>
      </c>
      <c r="G45" s="22">
        <f t="shared" si="14"/>
        <v>3.0126936035623118</v>
      </c>
      <c r="H45" s="19">
        <f t="shared" ref="H45:I45" si="15">AVERAGE(H34:H43)</f>
        <v>39253</v>
      </c>
      <c r="I45" s="22">
        <f t="shared" si="15"/>
        <v>12.331506849315067</v>
      </c>
      <c r="K45" s="18" t="s">
        <v>103</v>
      </c>
      <c r="L45" t="s">
        <v>102</v>
      </c>
      <c r="M45" s="28">
        <f>E45/I45</f>
        <v>15.692991952224125</v>
      </c>
    </row>
    <row r="46" spans="1:16" x14ac:dyDescent="0.25">
      <c r="B46" s="5" t="s">
        <v>93</v>
      </c>
      <c r="C46" s="20">
        <f>AVERAGE(C40,C38,C36,C34)</f>
        <v>87.69</v>
      </c>
      <c r="D46" s="20">
        <f t="shared" ref="D46:I46" si="16">AVERAGE(D40,D38,D36,D34)</f>
        <v>156.9425</v>
      </c>
      <c r="E46" s="20">
        <f t="shared" si="16"/>
        <v>69.252499999999998</v>
      </c>
      <c r="F46" s="21">
        <f t="shared" si="16"/>
        <v>0.85354172534930739</v>
      </c>
      <c r="G46" s="22">
        <f t="shared" si="16"/>
        <v>1.8535417253493074</v>
      </c>
      <c r="H46" s="19">
        <f t="shared" si="16"/>
        <v>41661.25</v>
      </c>
      <c r="I46" s="22">
        <f t="shared" si="16"/>
        <v>5.7335616438356158</v>
      </c>
      <c r="K46" s="18" t="s">
        <v>104</v>
      </c>
      <c r="L46" t="s">
        <v>102</v>
      </c>
      <c r="M46" s="28">
        <f>E46/I46</f>
        <v>12.078443435670769</v>
      </c>
    </row>
    <row r="47" spans="1:16" x14ac:dyDescent="0.25">
      <c r="H47" s="19"/>
      <c r="I47" s="22"/>
    </row>
    <row r="48" spans="1:16" x14ac:dyDescent="0.25">
      <c r="B48" s="5" t="s">
        <v>99</v>
      </c>
      <c r="C48" s="20">
        <f>MEDIAN(C34:C43)</f>
        <v>110.24</v>
      </c>
      <c r="D48" s="20">
        <f t="shared" ref="D48:G48" si="17">MEDIAN(D34:D43)</f>
        <v>255.64066666666665</v>
      </c>
      <c r="E48" s="20">
        <f t="shared" si="17"/>
        <v>129.38681372549019</v>
      </c>
      <c r="F48" s="21">
        <f t="shared" si="17"/>
        <v>1.2576171721575466</v>
      </c>
      <c r="G48" s="22">
        <f t="shared" si="17"/>
        <v>2.2576171721575466</v>
      </c>
      <c r="H48" s="19">
        <f t="shared" ref="H48:I48" si="18">MEDIAN(H34:H43)</f>
        <v>40192.5</v>
      </c>
      <c r="I48" s="22">
        <f t="shared" si="18"/>
        <v>9.757534246575343</v>
      </c>
      <c r="L48" t="s">
        <v>102</v>
      </c>
      <c r="M48" s="28">
        <f>E48/I48</f>
        <v>13.260195706810029</v>
      </c>
    </row>
    <row r="50" spans="2:13" x14ac:dyDescent="0.25">
      <c r="B50" s="5" t="s">
        <v>100</v>
      </c>
      <c r="C50" s="20">
        <f>AVERAGE(C36:C41,C34)</f>
        <v>167.57142857142858</v>
      </c>
      <c r="D50" s="20">
        <f t="shared" ref="D50:I50" si="19">AVERAGE(D36:D41,D34)</f>
        <v>368.8288515406162</v>
      </c>
      <c r="E50" s="20">
        <f t="shared" si="19"/>
        <v>201.2574229691877</v>
      </c>
      <c r="F50" s="21">
        <f t="shared" si="19"/>
        <v>1.0287729504753202</v>
      </c>
      <c r="G50" s="22">
        <f t="shared" si="19"/>
        <v>2.0287729504753202</v>
      </c>
      <c r="H50" s="19">
        <f t="shared" si="19"/>
        <v>40890.857142857145</v>
      </c>
      <c r="I50" s="22">
        <f t="shared" si="19"/>
        <v>7.8442270058708425</v>
      </c>
      <c r="M50" s="28"/>
    </row>
  </sheetData>
  <conditionalFormatting sqref="M4:M23">
    <cfRule type="top10" dxfId="3" priority="3" percent="1" bottom="1" rank="10"/>
    <cfRule type="top10" dxfId="2" priority="4" percent="1" rank="10"/>
  </conditionalFormatting>
  <conditionalFormatting sqref="M34:M43">
    <cfRule type="top10" dxfId="1" priority="1" percent="1" bottom="1" rank="10"/>
    <cfRule type="top10" dxfId="0" priority="2" percent="1" rank="10"/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6"/>
  <sheetViews>
    <sheetView workbookViewId="0">
      <selection activeCell="E17" sqref="E17"/>
    </sheetView>
  </sheetViews>
  <sheetFormatPr defaultRowHeight="15" x14ac:dyDescent="0.25"/>
  <cols>
    <col min="2" max="2" width="16" customWidth="1"/>
    <col min="3" max="3" width="21.85546875" customWidth="1"/>
    <col min="4" max="4" width="22" customWidth="1"/>
    <col min="5" max="5" width="18.42578125" customWidth="1"/>
    <col min="8" max="8" width="11.42578125" customWidth="1"/>
    <col min="9" max="9" width="11" customWidth="1"/>
    <col min="10" max="10" width="11.85546875" customWidth="1"/>
    <col min="28" max="28" width="12.140625" customWidth="1"/>
  </cols>
  <sheetData>
    <row r="1" spans="1:31" x14ac:dyDescent="0.25">
      <c r="A1" s="18" t="s">
        <v>63</v>
      </c>
      <c r="B1" s="18" t="s">
        <v>61</v>
      </c>
      <c r="C1" s="19">
        <v>43755</v>
      </c>
    </row>
    <row r="2" spans="1:31" x14ac:dyDescent="0.25">
      <c r="T2" s="18" t="s">
        <v>78</v>
      </c>
    </row>
    <row r="3" spans="1:31" x14ac:dyDescent="0.25">
      <c r="B3" s="8" t="s">
        <v>8</v>
      </c>
      <c r="C3" s="8" t="s">
        <v>64</v>
      </c>
      <c r="D3" s="8" t="s">
        <v>67</v>
      </c>
      <c r="E3" s="8" t="s">
        <v>71</v>
      </c>
      <c r="F3" s="8" t="s">
        <v>10</v>
      </c>
      <c r="G3" s="11" t="s">
        <v>11</v>
      </c>
      <c r="H3" s="11" t="s">
        <v>12</v>
      </c>
      <c r="I3" s="11" t="s">
        <v>73</v>
      </c>
      <c r="J3" s="11" t="s">
        <v>74</v>
      </c>
      <c r="K3" s="11" t="s">
        <v>39</v>
      </c>
      <c r="L3" s="11" t="s">
        <v>40</v>
      </c>
      <c r="M3" s="11" t="s">
        <v>26</v>
      </c>
      <c r="N3" s="11" t="s">
        <v>29</v>
      </c>
      <c r="O3" s="11" t="s">
        <v>46</v>
      </c>
      <c r="P3" s="11" t="s">
        <v>75</v>
      </c>
      <c r="Q3" s="11" t="s">
        <v>77</v>
      </c>
      <c r="R3" s="11" t="s">
        <v>41</v>
      </c>
      <c r="S3" s="11" t="s">
        <v>17</v>
      </c>
      <c r="T3" s="11" t="s">
        <v>18</v>
      </c>
      <c r="U3" s="11" t="s">
        <v>19</v>
      </c>
      <c r="V3" s="11" t="s">
        <v>84</v>
      </c>
      <c r="W3" s="23" t="s">
        <v>91</v>
      </c>
      <c r="X3" s="23" t="s">
        <v>92</v>
      </c>
      <c r="Y3" s="11" t="s">
        <v>95</v>
      </c>
      <c r="Z3" s="11" t="s">
        <v>88</v>
      </c>
      <c r="AA3" s="11" t="s">
        <v>96</v>
      </c>
      <c r="AB3" s="11" t="s">
        <v>97</v>
      </c>
      <c r="AC3" s="11" t="s">
        <v>4</v>
      </c>
      <c r="AD3" s="11" t="s">
        <v>98</v>
      </c>
      <c r="AE3" s="11" t="s">
        <v>16</v>
      </c>
    </row>
    <row r="4" spans="1:31" x14ac:dyDescent="0.25">
      <c r="A4">
        <v>1</v>
      </c>
      <c r="B4">
        <v>384</v>
      </c>
      <c r="C4">
        <v>481</v>
      </c>
      <c r="D4">
        <v>287</v>
      </c>
      <c r="E4">
        <v>199.99</v>
      </c>
      <c r="F4">
        <v>429.99</v>
      </c>
      <c r="G4">
        <v>392.95</v>
      </c>
      <c r="H4">
        <v>349.95</v>
      </c>
      <c r="I4">
        <v>551.95000000000005</v>
      </c>
      <c r="J4">
        <v>359.95</v>
      </c>
      <c r="K4">
        <v>325</v>
      </c>
      <c r="L4">
        <v>410</v>
      </c>
      <c r="M4">
        <v>500</v>
      </c>
      <c r="N4">
        <v>400.33</v>
      </c>
      <c r="O4">
        <v>114.44</v>
      </c>
      <c r="P4">
        <v>189.89</v>
      </c>
      <c r="Q4">
        <v>819.05</v>
      </c>
      <c r="R4">
        <v>435</v>
      </c>
      <c r="S4">
        <v>400</v>
      </c>
      <c r="T4">
        <v>450</v>
      </c>
      <c r="U4">
        <v>336.53</v>
      </c>
      <c r="V4">
        <v>144.05000000000001</v>
      </c>
      <c r="W4" s="25">
        <v>255</v>
      </c>
      <c r="X4" s="25">
        <v>364.98</v>
      </c>
      <c r="Y4" s="23">
        <v>129.99</v>
      </c>
      <c r="Z4" s="23">
        <v>274.99</v>
      </c>
      <c r="AA4" s="23">
        <v>240</v>
      </c>
      <c r="AB4" s="23">
        <v>1300</v>
      </c>
      <c r="AC4" s="23">
        <v>85</v>
      </c>
      <c r="AD4" s="23">
        <v>309.35000000000002</v>
      </c>
      <c r="AE4" s="23">
        <v>300</v>
      </c>
    </row>
    <row r="5" spans="1:31" x14ac:dyDescent="0.25">
      <c r="A5">
        <v>2</v>
      </c>
      <c r="B5">
        <v>374.95</v>
      </c>
      <c r="C5">
        <v>549.95000000000005</v>
      </c>
      <c r="D5">
        <v>329.99</v>
      </c>
      <c r="E5">
        <v>194.04</v>
      </c>
      <c r="F5">
        <v>399</v>
      </c>
      <c r="G5">
        <v>389</v>
      </c>
      <c r="H5">
        <v>308.02999999999997</v>
      </c>
      <c r="J5">
        <v>478</v>
      </c>
      <c r="K5">
        <v>345</v>
      </c>
      <c r="L5">
        <v>385</v>
      </c>
      <c r="M5">
        <v>750</v>
      </c>
      <c r="N5">
        <v>404.05</v>
      </c>
      <c r="O5">
        <v>119</v>
      </c>
      <c r="P5">
        <v>184.05</v>
      </c>
      <c r="Q5">
        <v>624.98</v>
      </c>
      <c r="R5">
        <v>519.99</v>
      </c>
      <c r="S5">
        <v>390.34</v>
      </c>
      <c r="T5">
        <v>455.01</v>
      </c>
      <c r="U5">
        <v>315</v>
      </c>
      <c r="V5">
        <v>146.6</v>
      </c>
      <c r="W5">
        <v>244.95</v>
      </c>
      <c r="X5">
        <v>364.98</v>
      </c>
      <c r="Y5">
        <v>139.25</v>
      </c>
      <c r="Z5">
        <v>225.96</v>
      </c>
      <c r="AA5">
        <v>218.74</v>
      </c>
      <c r="AB5">
        <v>1002</v>
      </c>
      <c r="AC5">
        <v>91</v>
      </c>
      <c r="AD5">
        <v>409.87</v>
      </c>
      <c r="AE5">
        <v>292.99</v>
      </c>
    </row>
    <row r="6" spans="1:31" x14ac:dyDescent="0.25">
      <c r="A6">
        <v>3</v>
      </c>
      <c r="B6">
        <v>408.3</v>
      </c>
      <c r="C6">
        <v>515.5</v>
      </c>
      <c r="D6">
        <v>278</v>
      </c>
      <c r="E6">
        <v>142.5</v>
      </c>
      <c r="F6">
        <v>369.9</v>
      </c>
      <c r="G6">
        <v>370</v>
      </c>
      <c r="H6">
        <v>320</v>
      </c>
      <c r="J6">
        <v>460.45</v>
      </c>
      <c r="K6">
        <v>350</v>
      </c>
      <c r="L6">
        <v>400</v>
      </c>
      <c r="M6">
        <v>700</v>
      </c>
      <c r="N6">
        <v>458.25</v>
      </c>
      <c r="O6">
        <v>129</v>
      </c>
      <c r="P6">
        <v>177.38</v>
      </c>
      <c r="R6">
        <v>519.95000000000005</v>
      </c>
      <c r="S6">
        <v>385</v>
      </c>
      <c r="T6">
        <v>449.95</v>
      </c>
      <c r="U6">
        <v>315</v>
      </c>
      <c r="V6">
        <v>141.55000000000001</v>
      </c>
      <c r="W6">
        <v>245</v>
      </c>
      <c r="X6">
        <v>354.99</v>
      </c>
      <c r="Y6">
        <v>134.44999999999999</v>
      </c>
      <c r="Z6">
        <v>289.99</v>
      </c>
      <c r="AA6">
        <v>209.45</v>
      </c>
      <c r="AB6">
        <v>1289.98</v>
      </c>
      <c r="AC6">
        <v>84.92</v>
      </c>
      <c r="AD6">
        <v>455.73</v>
      </c>
      <c r="AE6">
        <v>309.25</v>
      </c>
    </row>
    <row r="7" spans="1:31" x14ac:dyDescent="0.25">
      <c r="A7">
        <v>4</v>
      </c>
      <c r="B7">
        <v>389.99</v>
      </c>
      <c r="C7">
        <v>424</v>
      </c>
      <c r="D7">
        <v>290</v>
      </c>
      <c r="E7">
        <v>142.5</v>
      </c>
      <c r="F7">
        <v>355</v>
      </c>
      <c r="H7">
        <v>310.55</v>
      </c>
      <c r="J7">
        <v>666.2</v>
      </c>
      <c r="K7">
        <v>344</v>
      </c>
      <c r="L7">
        <v>459.95</v>
      </c>
      <c r="M7">
        <v>554.95000000000005</v>
      </c>
      <c r="N7">
        <v>415</v>
      </c>
      <c r="O7">
        <v>114.26</v>
      </c>
      <c r="P7">
        <v>152.55000000000001</v>
      </c>
      <c r="R7">
        <v>524.99</v>
      </c>
      <c r="S7">
        <v>285.5</v>
      </c>
      <c r="V7">
        <v>143.94999999999999</v>
      </c>
      <c r="W7">
        <v>243.99</v>
      </c>
      <c r="X7">
        <v>379</v>
      </c>
      <c r="Y7">
        <v>145.96</v>
      </c>
      <c r="Z7">
        <v>214.45</v>
      </c>
      <c r="AA7">
        <v>236.95</v>
      </c>
      <c r="AC7">
        <v>84.93</v>
      </c>
      <c r="AE7">
        <v>299.95</v>
      </c>
    </row>
    <row r="8" spans="1:31" x14ac:dyDescent="0.25">
      <c r="A8">
        <v>5</v>
      </c>
      <c r="B8">
        <v>415</v>
      </c>
      <c r="C8">
        <v>434</v>
      </c>
      <c r="D8">
        <v>306.99</v>
      </c>
      <c r="E8">
        <v>148.05000000000001</v>
      </c>
      <c r="F8">
        <v>327</v>
      </c>
      <c r="H8">
        <v>337.45</v>
      </c>
      <c r="J8">
        <v>609.96</v>
      </c>
      <c r="K8">
        <v>370</v>
      </c>
      <c r="L8">
        <v>399.99</v>
      </c>
      <c r="M8">
        <v>510.49</v>
      </c>
      <c r="N8">
        <v>379</v>
      </c>
      <c r="O8">
        <v>110</v>
      </c>
      <c r="P8">
        <v>155.5</v>
      </c>
      <c r="R8">
        <v>446</v>
      </c>
      <c r="V8">
        <v>178.95</v>
      </c>
      <c r="W8">
        <v>224.99</v>
      </c>
      <c r="X8">
        <v>369</v>
      </c>
      <c r="Y8">
        <v>127.5</v>
      </c>
      <c r="Z8">
        <v>200</v>
      </c>
      <c r="AA8">
        <v>200</v>
      </c>
      <c r="AC8">
        <v>109.04</v>
      </c>
      <c r="AE8">
        <v>290</v>
      </c>
    </row>
    <row r="9" spans="1:31" x14ac:dyDescent="0.25">
      <c r="A9">
        <v>6</v>
      </c>
      <c r="B9">
        <v>400.85</v>
      </c>
      <c r="C9">
        <v>495.5</v>
      </c>
      <c r="D9">
        <v>280</v>
      </c>
      <c r="E9">
        <v>164.99</v>
      </c>
      <c r="F9">
        <v>350</v>
      </c>
      <c r="J9">
        <v>799</v>
      </c>
      <c r="N9">
        <v>345</v>
      </c>
      <c r="O9">
        <v>118</v>
      </c>
      <c r="P9">
        <v>145</v>
      </c>
      <c r="R9">
        <v>534.99</v>
      </c>
      <c r="V9">
        <v>146.6</v>
      </c>
      <c r="W9">
        <v>274.95</v>
      </c>
      <c r="X9">
        <v>359.99</v>
      </c>
      <c r="Y9">
        <v>144</v>
      </c>
      <c r="Z9">
        <v>237.45</v>
      </c>
      <c r="AA9">
        <v>229.95</v>
      </c>
      <c r="AC9">
        <v>97.05</v>
      </c>
      <c r="AE9">
        <v>285</v>
      </c>
    </row>
    <row r="10" spans="1:31" x14ac:dyDescent="0.25">
      <c r="A10">
        <v>7</v>
      </c>
      <c r="B10">
        <v>397.99</v>
      </c>
      <c r="C10">
        <v>470</v>
      </c>
      <c r="D10">
        <v>309.95</v>
      </c>
      <c r="E10">
        <v>161</v>
      </c>
      <c r="F10">
        <v>315</v>
      </c>
      <c r="J10">
        <v>761.95</v>
      </c>
      <c r="N10">
        <v>424.99</v>
      </c>
      <c r="O10">
        <v>98.35</v>
      </c>
      <c r="P10">
        <v>181</v>
      </c>
      <c r="V10">
        <v>155.99</v>
      </c>
      <c r="W10">
        <v>236</v>
      </c>
      <c r="X10">
        <v>369</v>
      </c>
      <c r="Y10">
        <v>132.5</v>
      </c>
      <c r="Z10">
        <v>288.82</v>
      </c>
      <c r="AA10">
        <v>239.99</v>
      </c>
      <c r="AC10">
        <v>97.98</v>
      </c>
    </row>
    <row r="11" spans="1:31" x14ac:dyDescent="0.25">
      <c r="A11">
        <v>8</v>
      </c>
      <c r="B11">
        <v>400</v>
      </c>
      <c r="C11">
        <v>498.5</v>
      </c>
      <c r="D11">
        <v>325.72000000000003</v>
      </c>
      <c r="E11">
        <v>159.99</v>
      </c>
      <c r="F11">
        <v>292.45</v>
      </c>
      <c r="N11">
        <v>425</v>
      </c>
      <c r="O11">
        <v>124.99</v>
      </c>
      <c r="P11">
        <v>189.95</v>
      </c>
      <c r="V11">
        <v>154.99</v>
      </c>
      <c r="W11">
        <v>264.98</v>
      </c>
      <c r="X11">
        <v>359</v>
      </c>
      <c r="Y11">
        <v>159</v>
      </c>
      <c r="Z11">
        <v>288.82</v>
      </c>
      <c r="AA11">
        <v>239.95</v>
      </c>
      <c r="AC11">
        <v>101</v>
      </c>
    </row>
    <row r="12" spans="1:31" x14ac:dyDescent="0.25">
      <c r="A12">
        <v>9</v>
      </c>
      <c r="B12">
        <v>399.99</v>
      </c>
      <c r="C12">
        <v>549.99</v>
      </c>
      <c r="D12">
        <v>310</v>
      </c>
      <c r="E12">
        <v>161.09</v>
      </c>
      <c r="F12">
        <v>399</v>
      </c>
      <c r="N12">
        <v>377.95</v>
      </c>
      <c r="O12">
        <v>124.95</v>
      </c>
      <c r="P12">
        <v>178.98</v>
      </c>
      <c r="V12">
        <v>146.6</v>
      </c>
      <c r="W12">
        <v>246.1</v>
      </c>
      <c r="X12">
        <v>359</v>
      </c>
      <c r="Y12">
        <v>145.96</v>
      </c>
      <c r="Z12">
        <v>288.82</v>
      </c>
      <c r="AC12">
        <v>84.99</v>
      </c>
    </row>
    <row r="13" spans="1:31" x14ac:dyDescent="0.25">
      <c r="A13">
        <v>10</v>
      </c>
      <c r="B13">
        <v>375</v>
      </c>
      <c r="C13">
        <v>529.85</v>
      </c>
      <c r="D13">
        <v>329.5</v>
      </c>
      <c r="E13">
        <v>160</v>
      </c>
      <c r="F13">
        <v>296</v>
      </c>
      <c r="N13">
        <v>414.99</v>
      </c>
      <c r="O13">
        <v>120</v>
      </c>
      <c r="P13">
        <v>152.28</v>
      </c>
      <c r="V13">
        <v>136.6</v>
      </c>
      <c r="W13">
        <v>228</v>
      </c>
      <c r="X13">
        <v>349</v>
      </c>
      <c r="Y13">
        <v>145.96</v>
      </c>
      <c r="Z13">
        <v>288.82</v>
      </c>
      <c r="AC13">
        <v>91</v>
      </c>
    </row>
    <row r="14" spans="1:31" x14ac:dyDescent="0.25">
      <c r="A14">
        <v>11</v>
      </c>
      <c r="B14">
        <v>399.99</v>
      </c>
      <c r="C14">
        <v>455</v>
      </c>
      <c r="D14">
        <v>307.81</v>
      </c>
      <c r="E14">
        <v>141.55000000000001</v>
      </c>
      <c r="N14">
        <v>382.55</v>
      </c>
      <c r="O14">
        <v>114</v>
      </c>
      <c r="P14">
        <v>152.28</v>
      </c>
      <c r="V14">
        <v>145.76</v>
      </c>
      <c r="W14">
        <v>222.5</v>
      </c>
      <c r="X14">
        <v>350</v>
      </c>
      <c r="Y14">
        <v>149.94999999999999</v>
      </c>
      <c r="Z14">
        <v>288.82</v>
      </c>
      <c r="AC14">
        <v>78.95</v>
      </c>
    </row>
    <row r="15" spans="1:31" x14ac:dyDescent="0.25">
      <c r="A15">
        <v>12</v>
      </c>
      <c r="B15">
        <v>420</v>
      </c>
      <c r="C15">
        <v>455</v>
      </c>
      <c r="D15">
        <v>303</v>
      </c>
      <c r="E15">
        <v>160</v>
      </c>
      <c r="N15">
        <v>400</v>
      </c>
      <c r="O15">
        <v>113.5</v>
      </c>
      <c r="P15">
        <v>174.99</v>
      </c>
      <c r="V15">
        <v>139.99</v>
      </c>
      <c r="W15">
        <v>222.95</v>
      </c>
      <c r="X15">
        <v>379</v>
      </c>
      <c r="Y15">
        <v>149.94999999999999</v>
      </c>
      <c r="Z15">
        <v>269.99</v>
      </c>
      <c r="AC15">
        <v>91.5</v>
      </c>
    </row>
    <row r="16" spans="1:31" x14ac:dyDescent="0.25">
      <c r="A16">
        <v>13</v>
      </c>
      <c r="B16">
        <v>387.5</v>
      </c>
      <c r="C16">
        <v>518</v>
      </c>
      <c r="D16">
        <v>322.05</v>
      </c>
      <c r="E16">
        <v>135</v>
      </c>
      <c r="N16">
        <v>390</v>
      </c>
      <c r="O16">
        <v>125</v>
      </c>
      <c r="P16">
        <v>159.99</v>
      </c>
      <c r="V16">
        <v>151.94999999999999</v>
      </c>
      <c r="W16">
        <v>261.95</v>
      </c>
      <c r="X16">
        <v>379</v>
      </c>
      <c r="Y16">
        <v>169.99</v>
      </c>
      <c r="Z16">
        <v>288.82</v>
      </c>
      <c r="AC16">
        <v>92.24</v>
      </c>
    </row>
    <row r="17" spans="1:29" x14ac:dyDescent="0.25">
      <c r="A17">
        <v>14</v>
      </c>
      <c r="B17">
        <v>387.5</v>
      </c>
      <c r="C17">
        <v>450</v>
      </c>
      <c r="D17">
        <v>314.99</v>
      </c>
      <c r="E17">
        <v>149.99</v>
      </c>
      <c r="N17">
        <v>450</v>
      </c>
      <c r="O17">
        <v>118</v>
      </c>
      <c r="P17">
        <v>178.98</v>
      </c>
      <c r="V17">
        <v>144.99</v>
      </c>
      <c r="W17">
        <v>249.45</v>
      </c>
      <c r="X17">
        <v>350</v>
      </c>
      <c r="Y17">
        <v>146.6</v>
      </c>
      <c r="Z17">
        <v>299.85000000000002</v>
      </c>
      <c r="AC17">
        <v>92.24</v>
      </c>
    </row>
    <row r="18" spans="1:29" x14ac:dyDescent="0.25">
      <c r="A18">
        <v>15</v>
      </c>
      <c r="B18">
        <v>387.5</v>
      </c>
      <c r="C18">
        <v>451</v>
      </c>
      <c r="D18">
        <v>322.05</v>
      </c>
      <c r="E18">
        <v>162.99</v>
      </c>
      <c r="N18">
        <v>389</v>
      </c>
      <c r="O18">
        <v>124.99</v>
      </c>
      <c r="P18">
        <v>179.5</v>
      </c>
      <c r="V18">
        <v>142.6</v>
      </c>
      <c r="W18">
        <v>233.02</v>
      </c>
      <c r="X18">
        <v>365</v>
      </c>
      <c r="Y18">
        <v>149.9</v>
      </c>
      <c r="Z18">
        <v>299.95</v>
      </c>
      <c r="AC18">
        <v>92.23</v>
      </c>
    </row>
    <row r="19" spans="1:29" x14ac:dyDescent="0.25">
      <c r="A19">
        <v>16</v>
      </c>
      <c r="B19">
        <v>387.5</v>
      </c>
      <c r="C19">
        <v>448.8</v>
      </c>
      <c r="D19">
        <v>300</v>
      </c>
      <c r="E19">
        <v>151.5</v>
      </c>
      <c r="N19">
        <v>429.95</v>
      </c>
      <c r="O19">
        <v>110.5</v>
      </c>
      <c r="P19">
        <v>135</v>
      </c>
      <c r="V19">
        <v>151.94999999999999</v>
      </c>
      <c r="W19">
        <v>264.95</v>
      </c>
      <c r="X19">
        <v>355</v>
      </c>
      <c r="Y19">
        <v>163.44999999999999</v>
      </c>
      <c r="AC19">
        <v>92.23</v>
      </c>
    </row>
    <row r="20" spans="1:29" x14ac:dyDescent="0.25">
      <c r="A20">
        <v>17</v>
      </c>
      <c r="B20">
        <v>376</v>
      </c>
      <c r="C20">
        <v>453.74</v>
      </c>
      <c r="D20">
        <v>284.5</v>
      </c>
      <c r="E20">
        <v>135</v>
      </c>
      <c r="N20">
        <v>375.01</v>
      </c>
      <c r="O20">
        <v>104.5</v>
      </c>
      <c r="P20">
        <v>170</v>
      </c>
      <c r="V20">
        <v>156</v>
      </c>
      <c r="W20">
        <v>255.39</v>
      </c>
      <c r="X20">
        <v>399</v>
      </c>
      <c r="Y20">
        <v>145</v>
      </c>
      <c r="AC20">
        <v>86</v>
      </c>
    </row>
    <row r="21" spans="1:29" x14ac:dyDescent="0.25">
      <c r="A21">
        <v>18</v>
      </c>
      <c r="B21">
        <v>399.99</v>
      </c>
      <c r="C21">
        <v>422.8</v>
      </c>
      <c r="D21">
        <v>286.56</v>
      </c>
      <c r="E21">
        <v>135.79</v>
      </c>
      <c r="N21">
        <v>397.85</v>
      </c>
      <c r="O21">
        <v>124.99</v>
      </c>
      <c r="P21">
        <v>175</v>
      </c>
      <c r="V21">
        <v>143.6</v>
      </c>
      <c r="W21">
        <v>249.99</v>
      </c>
      <c r="Y21">
        <v>145.96</v>
      </c>
      <c r="AC21">
        <v>94.95</v>
      </c>
    </row>
    <row r="22" spans="1:29" x14ac:dyDescent="0.25">
      <c r="A22">
        <v>19</v>
      </c>
      <c r="B22">
        <v>400</v>
      </c>
      <c r="C22">
        <v>479.99</v>
      </c>
      <c r="D22">
        <v>310</v>
      </c>
      <c r="E22">
        <v>160.52000000000001</v>
      </c>
      <c r="N22">
        <v>400</v>
      </c>
      <c r="O22">
        <v>109.5</v>
      </c>
      <c r="P22">
        <v>145</v>
      </c>
      <c r="V22">
        <v>175</v>
      </c>
      <c r="W22">
        <v>225</v>
      </c>
      <c r="Y22">
        <v>136.1</v>
      </c>
      <c r="AC22">
        <v>92</v>
      </c>
    </row>
    <row r="23" spans="1:29" x14ac:dyDescent="0.25">
      <c r="A23">
        <v>20</v>
      </c>
      <c r="B23">
        <v>390</v>
      </c>
      <c r="C23">
        <v>485</v>
      </c>
      <c r="D23">
        <v>329.99</v>
      </c>
      <c r="E23">
        <v>147.5</v>
      </c>
      <c r="N23">
        <v>400</v>
      </c>
      <c r="O23">
        <v>118.5</v>
      </c>
      <c r="P23">
        <v>149.99</v>
      </c>
      <c r="V23">
        <v>164.05</v>
      </c>
      <c r="W23">
        <v>234.45</v>
      </c>
      <c r="Y23">
        <v>132.85</v>
      </c>
      <c r="AC23">
        <v>87.99</v>
      </c>
    </row>
    <row r="24" spans="1:29" x14ac:dyDescent="0.25">
      <c r="A24">
        <v>21</v>
      </c>
      <c r="B24">
        <v>376.14</v>
      </c>
      <c r="C24">
        <v>480</v>
      </c>
      <c r="D24">
        <v>307</v>
      </c>
      <c r="E24">
        <v>125.95</v>
      </c>
      <c r="N24">
        <v>421</v>
      </c>
      <c r="O24">
        <v>135.49</v>
      </c>
      <c r="P24">
        <v>181.95</v>
      </c>
      <c r="V24">
        <v>149.94999999999999</v>
      </c>
      <c r="W24">
        <v>235.02</v>
      </c>
      <c r="Y24">
        <v>227.75</v>
      </c>
      <c r="AC24">
        <v>83.99</v>
      </c>
    </row>
    <row r="25" spans="1:29" x14ac:dyDescent="0.25">
      <c r="A25">
        <v>22</v>
      </c>
      <c r="B25">
        <v>393</v>
      </c>
      <c r="D25">
        <v>301.95</v>
      </c>
      <c r="E25">
        <v>135</v>
      </c>
      <c r="N25">
        <v>421.57</v>
      </c>
      <c r="O25">
        <v>125</v>
      </c>
      <c r="P25">
        <v>166.66</v>
      </c>
      <c r="V25">
        <v>146.99</v>
      </c>
      <c r="W25">
        <v>257.5</v>
      </c>
      <c r="Y25">
        <v>145.96</v>
      </c>
      <c r="AC25">
        <v>90</v>
      </c>
    </row>
    <row r="26" spans="1:29" x14ac:dyDescent="0.25">
      <c r="A26">
        <v>23</v>
      </c>
      <c r="B26">
        <v>394.99</v>
      </c>
      <c r="D26">
        <v>304.60000000000002</v>
      </c>
      <c r="E26">
        <v>129.97999999999999</v>
      </c>
      <c r="N26">
        <v>424.95</v>
      </c>
      <c r="O26">
        <v>120.5</v>
      </c>
      <c r="P26">
        <v>166.66</v>
      </c>
      <c r="V26">
        <v>135</v>
      </c>
      <c r="W26">
        <v>249.99</v>
      </c>
      <c r="Y26">
        <v>159</v>
      </c>
      <c r="AC26">
        <v>91.95</v>
      </c>
    </row>
    <row r="27" spans="1:29" x14ac:dyDescent="0.25">
      <c r="A27">
        <v>24</v>
      </c>
      <c r="B27">
        <v>383</v>
      </c>
      <c r="D27">
        <v>296.5</v>
      </c>
      <c r="E27">
        <v>124</v>
      </c>
      <c r="N27">
        <v>420</v>
      </c>
      <c r="O27">
        <v>119.34</v>
      </c>
      <c r="P27">
        <v>166.66</v>
      </c>
      <c r="V27">
        <v>143.6</v>
      </c>
      <c r="W27">
        <v>245.95</v>
      </c>
      <c r="Y27">
        <v>144.99</v>
      </c>
      <c r="AC27">
        <v>80.33</v>
      </c>
    </row>
    <row r="28" spans="1:29" x14ac:dyDescent="0.25">
      <c r="A28">
        <v>25</v>
      </c>
      <c r="B28">
        <v>383</v>
      </c>
      <c r="D28">
        <v>296.5</v>
      </c>
      <c r="E28">
        <v>124</v>
      </c>
      <c r="N28">
        <v>390</v>
      </c>
      <c r="O28">
        <v>119.99</v>
      </c>
      <c r="P28">
        <v>169</v>
      </c>
      <c r="V28">
        <v>130</v>
      </c>
      <c r="W28">
        <v>200</v>
      </c>
      <c r="Y28">
        <v>146.94</v>
      </c>
      <c r="AC28">
        <v>80.33</v>
      </c>
    </row>
    <row r="29" spans="1:29" x14ac:dyDescent="0.25">
      <c r="A29">
        <v>26</v>
      </c>
      <c r="B29">
        <v>387.5</v>
      </c>
      <c r="D29">
        <v>319.05</v>
      </c>
      <c r="E29">
        <v>124</v>
      </c>
      <c r="N29">
        <v>404.95</v>
      </c>
      <c r="O29">
        <v>125</v>
      </c>
      <c r="P29">
        <v>174.95</v>
      </c>
      <c r="V29">
        <v>149.99</v>
      </c>
      <c r="W29">
        <v>227.5</v>
      </c>
      <c r="Y29">
        <v>144.99</v>
      </c>
      <c r="AC29">
        <v>80.33</v>
      </c>
    </row>
    <row r="30" spans="1:29" x14ac:dyDescent="0.25">
      <c r="A30">
        <v>27</v>
      </c>
      <c r="B30">
        <v>387.5</v>
      </c>
      <c r="D30">
        <v>314.36</v>
      </c>
      <c r="E30">
        <v>161.09</v>
      </c>
      <c r="N30">
        <v>399.99</v>
      </c>
      <c r="O30">
        <v>119.99</v>
      </c>
      <c r="P30">
        <v>152.69</v>
      </c>
      <c r="V30">
        <v>145</v>
      </c>
      <c r="W30">
        <v>269.85000000000002</v>
      </c>
      <c r="Y30">
        <v>149.94999999999999</v>
      </c>
      <c r="AC30">
        <v>91.95</v>
      </c>
    </row>
    <row r="31" spans="1:29" x14ac:dyDescent="0.25">
      <c r="A31">
        <v>28</v>
      </c>
      <c r="B31">
        <v>387.5</v>
      </c>
      <c r="D31">
        <v>325.5</v>
      </c>
      <c r="E31">
        <v>163.99</v>
      </c>
      <c r="N31">
        <v>416</v>
      </c>
      <c r="O31">
        <v>115</v>
      </c>
      <c r="P31">
        <v>157.94999999999999</v>
      </c>
      <c r="V31">
        <v>169</v>
      </c>
      <c r="W31">
        <v>235.54</v>
      </c>
      <c r="Y31">
        <v>149.94999999999999</v>
      </c>
      <c r="AC31">
        <v>85</v>
      </c>
    </row>
    <row r="32" spans="1:29" x14ac:dyDescent="0.25">
      <c r="A32">
        <v>29</v>
      </c>
      <c r="B32">
        <v>383.38</v>
      </c>
      <c r="D32">
        <v>290</v>
      </c>
      <c r="E32">
        <v>189.98</v>
      </c>
      <c r="N32">
        <v>421</v>
      </c>
      <c r="O32">
        <v>115</v>
      </c>
      <c r="P32">
        <v>149</v>
      </c>
      <c r="V32">
        <v>140.6</v>
      </c>
      <c r="W32">
        <v>214.88</v>
      </c>
      <c r="Y32">
        <v>151.46</v>
      </c>
      <c r="AC32">
        <v>85</v>
      </c>
    </row>
    <row r="33" spans="1:31" x14ac:dyDescent="0.25">
      <c r="A33" s="8">
        <v>30</v>
      </c>
      <c r="B33" s="8">
        <v>390</v>
      </c>
      <c r="C33" s="8"/>
      <c r="D33" s="8">
        <v>325</v>
      </c>
      <c r="E33" s="11">
        <v>164.99</v>
      </c>
      <c r="F33" s="8"/>
      <c r="G33" s="8"/>
      <c r="H33" s="8"/>
      <c r="N33">
        <v>499.95</v>
      </c>
      <c r="O33">
        <v>111.95</v>
      </c>
      <c r="P33">
        <v>170</v>
      </c>
      <c r="V33">
        <v>142.43</v>
      </c>
      <c r="W33">
        <v>227.5</v>
      </c>
      <c r="Y33">
        <v>125</v>
      </c>
      <c r="AC33">
        <v>85</v>
      </c>
    </row>
    <row r="34" spans="1:31" x14ac:dyDescent="0.25">
      <c r="A34" t="s">
        <v>62</v>
      </c>
      <c r="B34" s="7">
        <f>AVERAGE(B4:B33)</f>
        <v>391.60199999999992</v>
      </c>
      <c r="C34" s="7">
        <f>AVERAGE(C4:C33)</f>
        <v>478.45809523809521</v>
      </c>
      <c r="D34" s="7">
        <f>AVERAGE(D4:D33)</f>
        <v>306.95200000000006</v>
      </c>
      <c r="E34" s="7">
        <f>AVERAGE(E4:E33)</f>
        <v>151.89899999999994</v>
      </c>
      <c r="F34" s="7">
        <f t="shared" ref="F34:Z34" si="0">AVERAGE(F4:F33)</f>
        <v>353.33399999999995</v>
      </c>
      <c r="G34" s="7">
        <f t="shared" si="0"/>
        <v>383.98333333333335</v>
      </c>
      <c r="H34" s="7">
        <f t="shared" si="0"/>
        <v>325.19600000000003</v>
      </c>
      <c r="I34" s="14">
        <f t="shared" si="0"/>
        <v>551.95000000000005</v>
      </c>
      <c r="J34" s="14">
        <f t="shared" si="0"/>
        <v>590.78714285714284</v>
      </c>
      <c r="K34" s="14">
        <f t="shared" si="0"/>
        <v>346.8</v>
      </c>
      <c r="L34" s="14">
        <f t="shared" si="0"/>
        <v>410.988</v>
      </c>
      <c r="M34" s="14">
        <f t="shared" si="0"/>
        <v>603.08799999999997</v>
      </c>
      <c r="N34" s="14">
        <f t="shared" si="0"/>
        <v>409.27766666666673</v>
      </c>
      <c r="O34" s="14">
        <f t="shared" si="0"/>
        <v>118.12433333333333</v>
      </c>
      <c r="P34" s="14">
        <f t="shared" si="0"/>
        <v>166.09433333333331</v>
      </c>
      <c r="Q34" s="14">
        <f t="shared" si="0"/>
        <v>722.01499999999999</v>
      </c>
      <c r="R34" s="14">
        <f t="shared" si="0"/>
        <v>496.82</v>
      </c>
      <c r="S34" s="14">
        <f t="shared" si="0"/>
        <v>365.21</v>
      </c>
      <c r="T34" s="14">
        <f t="shared" si="0"/>
        <v>451.65333333333336</v>
      </c>
      <c r="U34" s="14">
        <f t="shared" si="0"/>
        <v>322.17666666666668</v>
      </c>
      <c r="V34" s="14">
        <f t="shared" si="0"/>
        <v>148.81100000000001</v>
      </c>
      <c r="W34" s="14">
        <f t="shared" si="0"/>
        <v>241.57799999999997</v>
      </c>
      <c r="X34" s="14">
        <f t="shared" si="0"/>
        <v>365.05529411764707</v>
      </c>
      <c r="Y34" s="14">
        <f t="shared" si="0"/>
        <v>148.01033333333331</v>
      </c>
      <c r="Z34" s="14">
        <f t="shared" si="0"/>
        <v>269.70333333333332</v>
      </c>
      <c r="AA34" s="14">
        <f>AVERAGE(AA4:AA33)</f>
        <v>226.87875000000003</v>
      </c>
      <c r="AB34" s="14">
        <f>AVERAGE(AB4:AB33)</f>
        <v>1197.3266666666666</v>
      </c>
      <c r="AC34" s="14">
        <f>AVERAGE(AC4:AC33)</f>
        <v>89.370666666666665</v>
      </c>
      <c r="AD34" s="14">
        <f>AVERAGE(AD4:AD33)</f>
        <v>391.65000000000003</v>
      </c>
      <c r="AE34" s="14">
        <f>AVERAGE(AE4:AE33)</f>
        <v>296.19833333333332</v>
      </c>
    </row>
    <row r="35" spans="1:31" x14ac:dyDescent="0.25">
      <c r="C35" s="18" t="s">
        <v>65</v>
      </c>
    </row>
    <row r="36" spans="1:31" x14ac:dyDescent="0.25">
      <c r="C36" s="18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zoomScale="115" zoomScaleNormal="115" workbookViewId="0">
      <selection activeCell="G20" sqref="G20"/>
    </sheetView>
  </sheetViews>
  <sheetFormatPr defaultRowHeight="15" x14ac:dyDescent="0.25"/>
  <cols>
    <col min="1" max="1" width="4.140625" customWidth="1"/>
    <col min="3" max="3" width="19.28515625" customWidth="1"/>
    <col min="4" max="4" width="26.42578125" customWidth="1"/>
    <col min="5" max="5" width="13.85546875" customWidth="1"/>
    <col min="6" max="6" width="19.140625" customWidth="1"/>
    <col min="7" max="7" width="20.42578125" customWidth="1"/>
    <col min="8" max="8" width="12.7109375" customWidth="1"/>
    <col min="9" max="9" width="18.85546875" customWidth="1"/>
  </cols>
  <sheetData>
    <row r="1" spans="1:9" x14ac:dyDescent="0.25">
      <c r="B1" s="5" t="s">
        <v>52</v>
      </c>
      <c r="C1" s="10" t="s">
        <v>53</v>
      </c>
      <c r="D1" s="8" t="s">
        <v>69</v>
      </c>
      <c r="E1" s="8" t="s">
        <v>68</v>
      </c>
      <c r="F1" s="8" t="s">
        <v>70</v>
      </c>
      <c r="G1" s="11" t="s">
        <v>76</v>
      </c>
      <c r="H1" s="11" t="s">
        <v>79</v>
      </c>
      <c r="I1" s="11" t="s">
        <v>80</v>
      </c>
    </row>
    <row r="2" spans="1:9" x14ac:dyDescent="0.25">
      <c r="A2" s="6">
        <v>11</v>
      </c>
      <c r="B2" s="5" t="s">
        <v>46</v>
      </c>
      <c r="C2" s="4">
        <v>44.78</v>
      </c>
      <c r="D2" s="4">
        <v>118.12433333333333</v>
      </c>
      <c r="E2" s="4">
        <v>73.344333333333324</v>
      </c>
      <c r="F2" s="9">
        <v>1.6378814947149021</v>
      </c>
      <c r="G2" s="17">
        <v>2.6378814947149021</v>
      </c>
      <c r="H2" s="2">
        <v>43217</v>
      </c>
      <c r="I2" s="36">
        <v>1.4712328767123288</v>
      </c>
    </row>
    <row r="3" spans="1:9" x14ac:dyDescent="0.25">
      <c r="A3" s="6">
        <v>3</v>
      </c>
      <c r="B3" s="5" t="s">
        <v>8</v>
      </c>
      <c r="C3" s="4">
        <v>317.39999999999998</v>
      </c>
      <c r="D3" s="4">
        <v>391.60199999999992</v>
      </c>
      <c r="E3" s="4">
        <v>74.201999999999941</v>
      </c>
      <c r="F3" s="9">
        <v>0.23378071833648373</v>
      </c>
      <c r="G3" s="17">
        <v>1.2337807183364837</v>
      </c>
      <c r="H3" s="2">
        <v>42531</v>
      </c>
      <c r="I3" s="36">
        <v>3.3506849315068492</v>
      </c>
    </row>
    <row r="4" spans="1:9" x14ac:dyDescent="0.25">
      <c r="A4" s="6">
        <v>7</v>
      </c>
      <c r="B4" s="5" t="s">
        <v>83</v>
      </c>
      <c r="C4" s="4">
        <v>61</v>
      </c>
      <c r="D4" s="4">
        <v>148.81100000000001</v>
      </c>
      <c r="E4" s="4">
        <v>87.811000000000007</v>
      </c>
      <c r="F4" s="9">
        <v>1.4395245901639346</v>
      </c>
      <c r="G4" s="17">
        <v>2.4395245901639346</v>
      </c>
      <c r="H4" s="2">
        <v>42279</v>
      </c>
      <c r="I4" s="36">
        <v>4.0410958904109586</v>
      </c>
    </row>
    <row r="5" spans="1:9" x14ac:dyDescent="0.25">
      <c r="A5" s="16">
        <v>4</v>
      </c>
      <c r="B5" s="5" t="s">
        <v>7</v>
      </c>
      <c r="C5" s="4">
        <v>225.85</v>
      </c>
      <c r="D5" s="4">
        <v>306.95200000000006</v>
      </c>
      <c r="E5" s="4">
        <v>81.102000000000061</v>
      </c>
      <c r="F5" s="9">
        <v>0.35909674562762928</v>
      </c>
      <c r="G5" s="17">
        <v>1.3590967456276293</v>
      </c>
      <c r="H5" s="2">
        <v>42146</v>
      </c>
      <c r="I5" s="36">
        <v>4.4054794520547942</v>
      </c>
    </row>
    <row r="6" spans="1:9" x14ac:dyDescent="0.25">
      <c r="A6" s="6">
        <v>5</v>
      </c>
      <c r="B6" s="5" t="s">
        <v>87</v>
      </c>
      <c r="C6" s="4">
        <v>69.28</v>
      </c>
      <c r="D6" s="4">
        <v>148.01033333333331</v>
      </c>
      <c r="E6" s="4">
        <v>78.730333333333306</v>
      </c>
      <c r="F6" s="9">
        <v>1.1364078137028479</v>
      </c>
      <c r="G6" s="17">
        <v>2.1364078137028479</v>
      </c>
      <c r="H6" s="2">
        <v>42027</v>
      </c>
      <c r="I6" s="36">
        <v>4.7315068493150685</v>
      </c>
    </row>
    <row r="7" spans="1:9" x14ac:dyDescent="0.25">
      <c r="A7" s="16">
        <v>6</v>
      </c>
      <c r="B7" s="5" t="s">
        <v>31</v>
      </c>
      <c r="C7" s="4">
        <v>89.41</v>
      </c>
      <c r="D7" s="4">
        <v>166.09433333333331</v>
      </c>
      <c r="E7" s="4">
        <v>76.684333333333313</v>
      </c>
      <c r="F7" s="9">
        <v>0.85767065578048673</v>
      </c>
      <c r="G7" s="17">
        <v>1.8576706557804867</v>
      </c>
      <c r="H7" s="2">
        <v>41908</v>
      </c>
      <c r="I7" s="36">
        <v>5.0575342465753428</v>
      </c>
    </row>
    <row r="8" spans="1:9" x14ac:dyDescent="0.25">
      <c r="A8" s="6">
        <v>1</v>
      </c>
      <c r="B8" s="5" t="s">
        <v>72</v>
      </c>
      <c r="C8" s="4">
        <v>158.72</v>
      </c>
      <c r="D8" s="4">
        <v>151.89899999999994</v>
      </c>
      <c r="E8" s="4">
        <v>-6.8210000000000548</v>
      </c>
      <c r="F8" s="13">
        <v>-4.2975050403226134E-2</v>
      </c>
      <c r="G8" s="17">
        <v>0.95702494959677387</v>
      </c>
      <c r="H8" s="2">
        <v>41796</v>
      </c>
      <c r="I8" s="36">
        <v>5.3643835616438356</v>
      </c>
    </row>
    <row r="9" spans="1:9" x14ac:dyDescent="0.25">
      <c r="A9" s="15">
        <v>2</v>
      </c>
      <c r="B9" s="5" t="s">
        <v>42</v>
      </c>
      <c r="C9" s="4">
        <v>387.9</v>
      </c>
      <c r="D9" s="4">
        <v>478.45809523809521</v>
      </c>
      <c r="E9" s="4">
        <v>90.558095238095234</v>
      </c>
      <c r="F9" s="9">
        <v>0.23345732208841263</v>
      </c>
      <c r="G9" s="17">
        <v>1.2334573220884126</v>
      </c>
      <c r="H9" s="2">
        <v>41432</v>
      </c>
      <c r="I9" s="36">
        <v>6.3616438356164382</v>
      </c>
    </row>
    <row r="10" spans="1:9" x14ac:dyDescent="0.25">
      <c r="A10" s="6">
        <v>1</v>
      </c>
      <c r="B10" s="5" t="s">
        <v>4</v>
      </c>
      <c r="C10" s="4">
        <v>79.25</v>
      </c>
      <c r="D10" s="4">
        <v>89.370666666666665</v>
      </c>
      <c r="E10" s="4">
        <v>10.120666666666665</v>
      </c>
      <c r="F10" s="9">
        <v>0.12770557308096731</v>
      </c>
      <c r="G10" s="17">
        <v>1.1277055730809673</v>
      </c>
      <c r="H10" s="2">
        <v>41306</v>
      </c>
      <c r="I10" s="36">
        <v>6.7068493150684931</v>
      </c>
    </row>
    <row r="11" spans="1:9" x14ac:dyDescent="0.25">
      <c r="A11" s="6">
        <v>3</v>
      </c>
      <c r="B11" s="5" t="s">
        <v>85</v>
      </c>
      <c r="C11" s="4">
        <v>141.22999999999999</v>
      </c>
      <c r="D11" s="4">
        <v>241.57799999999997</v>
      </c>
      <c r="E11" s="4">
        <v>100.34799999999998</v>
      </c>
      <c r="F11" s="9">
        <v>0.71052892444947946</v>
      </c>
      <c r="G11" s="17">
        <v>1.7105289244494795</v>
      </c>
      <c r="H11" s="2">
        <v>41033</v>
      </c>
      <c r="I11" s="36">
        <v>7.4547945205479449</v>
      </c>
    </row>
    <row r="12" spans="1:9" x14ac:dyDescent="0.25">
      <c r="A12" s="16">
        <v>16</v>
      </c>
      <c r="B12" s="5" t="s">
        <v>29</v>
      </c>
      <c r="C12" s="4">
        <v>130.01</v>
      </c>
      <c r="D12" s="4">
        <v>409.27766666666673</v>
      </c>
      <c r="E12" s="4">
        <v>279.26766666666674</v>
      </c>
      <c r="F12" s="9">
        <v>2.1480475860831225</v>
      </c>
      <c r="G12" s="17">
        <v>3.1480475860831225</v>
      </c>
      <c r="H12" s="2">
        <v>40816</v>
      </c>
      <c r="I12" s="36">
        <v>8.0493150684931507</v>
      </c>
    </row>
    <row r="13" spans="1:9" x14ac:dyDescent="0.25">
      <c r="A13" s="6">
        <v>4</v>
      </c>
      <c r="B13" s="5" t="s">
        <v>86</v>
      </c>
      <c r="C13" s="4">
        <v>212.26</v>
      </c>
      <c r="D13" s="4">
        <v>365.05529411764707</v>
      </c>
      <c r="E13" s="4">
        <v>152.79529411764707</v>
      </c>
      <c r="F13" s="9">
        <v>0.71984968490364221</v>
      </c>
      <c r="G13" s="17">
        <v>1.7198496849036422</v>
      </c>
      <c r="H13" s="2">
        <v>40452</v>
      </c>
      <c r="I13" s="36">
        <v>9.0465753424657542</v>
      </c>
    </row>
    <row r="14" spans="1:9" x14ac:dyDescent="0.25">
      <c r="A14" s="12">
        <v>17</v>
      </c>
      <c r="B14" s="5" t="s">
        <v>56</v>
      </c>
      <c r="C14" s="4">
        <v>177.79</v>
      </c>
      <c r="D14" s="4">
        <v>722.01499999999999</v>
      </c>
      <c r="E14" s="4">
        <v>544.22500000000002</v>
      </c>
      <c r="F14" s="9">
        <v>3.0610551774565495</v>
      </c>
      <c r="G14" s="17">
        <v>4.0610551774565495</v>
      </c>
      <c r="H14" s="2">
        <v>40291</v>
      </c>
      <c r="I14" s="36">
        <v>9.4876712328767123</v>
      </c>
    </row>
    <row r="15" spans="1:9" x14ac:dyDescent="0.25">
      <c r="A15" s="6">
        <v>6</v>
      </c>
      <c r="B15" s="5" t="s">
        <v>90</v>
      </c>
      <c r="C15" s="4">
        <v>164.64</v>
      </c>
      <c r="D15" s="4">
        <v>391.65000000000003</v>
      </c>
      <c r="E15" s="4">
        <v>227.01000000000005</v>
      </c>
      <c r="F15" s="9">
        <v>1.3788265306122454</v>
      </c>
      <c r="G15" s="17">
        <v>2.3788265306122454</v>
      </c>
      <c r="H15" s="2">
        <v>39933</v>
      </c>
      <c r="I15" s="36">
        <v>10.468493150684932</v>
      </c>
    </row>
    <row r="16" spans="1:9" x14ac:dyDescent="0.25">
      <c r="A16" s="6">
        <v>8</v>
      </c>
      <c r="B16" s="5" t="s">
        <v>27</v>
      </c>
      <c r="C16" s="4">
        <v>445.34</v>
      </c>
      <c r="D16" s="4">
        <v>1197.3266666666666</v>
      </c>
      <c r="E16" s="4">
        <v>751.98666666666668</v>
      </c>
      <c r="F16" s="9">
        <v>1.6885675364141255</v>
      </c>
      <c r="G16" s="17">
        <v>2.6885675364141255</v>
      </c>
      <c r="H16" s="2">
        <v>39206</v>
      </c>
      <c r="I16" s="36">
        <v>12.46027397260274</v>
      </c>
    </row>
    <row r="17" spans="1:9" x14ac:dyDescent="0.25">
      <c r="A17" s="15">
        <v>10</v>
      </c>
      <c r="B17" s="5" t="s">
        <v>26</v>
      </c>
      <c r="C17" s="4">
        <v>244.17</v>
      </c>
      <c r="D17" s="4">
        <v>603.08799999999997</v>
      </c>
      <c r="E17" s="4">
        <v>358.91800000000001</v>
      </c>
      <c r="F17" s="9">
        <v>1.46995126346398</v>
      </c>
      <c r="G17" s="17">
        <v>2.46995126346398</v>
      </c>
      <c r="H17" s="2">
        <v>38996</v>
      </c>
      <c r="I17" s="36">
        <v>13.035616438356165</v>
      </c>
    </row>
    <row r="18" spans="1:9" x14ac:dyDescent="0.25">
      <c r="A18" s="12">
        <v>7</v>
      </c>
      <c r="B18" s="5" t="s">
        <v>40</v>
      </c>
      <c r="C18" s="4">
        <v>184.5</v>
      </c>
      <c r="D18" s="4">
        <v>410.988</v>
      </c>
      <c r="E18" s="4">
        <v>226.488</v>
      </c>
      <c r="F18" s="9">
        <v>1.2275772357723578</v>
      </c>
      <c r="G18" s="17">
        <v>2.2275772357723578</v>
      </c>
      <c r="H18" s="2">
        <v>38842</v>
      </c>
      <c r="I18" s="36">
        <v>13.457534246575342</v>
      </c>
    </row>
    <row r="19" spans="1:9" x14ac:dyDescent="0.25">
      <c r="A19" s="15">
        <v>14</v>
      </c>
      <c r="B19" s="5" t="s">
        <v>39</v>
      </c>
      <c r="C19" s="4">
        <v>112.06</v>
      </c>
      <c r="D19" s="4">
        <v>346.8</v>
      </c>
      <c r="E19" s="4">
        <v>234.74</v>
      </c>
      <c r="F19" s="9">
        <v>2.0947706585757628</v>
      </c>
      <c r="G19" s="17">
        <v>3.0947706585757628</v>
      </c>
      <c r="H19" s="2">
        <v>38751</v>
      </c>
      <c r="I19" s="36">
        <v>13.706849315068494</v>
      </c>
    </row>
    <row r="20" spans="1:9" x14ac:dyDescent="0.25">
      <c r="A20" s="15">
        <v>12</v>
      </c>
      <c r="B20" s="5" t="s">
        <v>55</v>
      </c>
      <c r="C20" s="4">
        <v>206.59</v>
      </c>
      <c r="D20" s="4">
        <v>590.78714285714284</v>
      </c>
      <c r="E20" s="4">
        <v>384.19714285714281</v>
      </c>
      <c r="F20" s="9">
        <v>1.8597083249776989</v>
      </c>
      <c r="G20" s="17">
        <v>2.8597083249776989</v>
      </c>
      <c r="H20" s="2">
        <v>38632</v>
      </c>
      <c r="I20" s="36">
        <v>14.032876712328767</v>
      </c>
    </row>
    <row r="21" spans="1:9" x14ac:dyDescent="0.25">
      <c r="A21" s="12">
        <v>9</v>
      </c>
      <c r="B21" s="5" t="s">
        <v>45</v>
      </c>
      <c r="C21" s="4">
        <v>235.68</v>
      </c>
      <c r="D21" s="4">
        <v>551.95000000000005</v>
      </c>
      <c r="E21" s="4">
        <v>316.27000000000004</v>
      </c>
      <c r="F21" s="9">
        <v>1.3419467073998645</v>
      </c>
      <c r="G21" s="17">
        <v>2.3419467073998645</v>
      </c>
      <c r="H21" s="2">
        <v>38261</v>
      </c>
      <c r="I21" s="36">
        <v>15.049315068493151</v>
      </c>
    </row>
    <row r="22" spans="1:9" x14ac:dyDescent="0.25">
      <c r="A22" s="12">
        <v>13</v>
      </c>
      <c r="B22" s="5" t="s">
        <v>41</v>
      </c>
      <c r="C22" s="4">
        <v>165.65</v>
      </c>
      <c r="D22" s="4">
        <v>496.82</v>
      </c>
      <c r="E22" s="4">
        <v>331.16999999999996</v>
      </c>
      <c r="F22" s="9">
        <v>1.999215212798068</v>
      </c>
      <c r="G22" s="17">
        <v>2.999215212798068</v>
      </c>
      <c r="H22" s="2">
        <v>37536</v>
      </c>
      <c r="I22" s="36">
        <v>17.035616438356165</v>
      </c>
    </row>
    <row r="23" spans="1:9" x14ac:dyDescent="0.25">
      <c r="A23" s="15">
        <v>8</v>
      </c>
      <c r="B23" s="5" t="s">
        <v>12</v>
      </c>
      <c r="C23" s="4">
        <v>144.66</v>
      </c>
      <c r="D23" s="4">
        <v>325.19600000000003</v>
      </c>
      <c r="E23" s="4">
        <v>180.53600000000003</v>
      </c>
      <c r="F23" s="9">
        <v>1.2480022120835064</v>
      </c>
      <c r="G23" s="17">
        <v>2.2480022120835064</v>
      </c>
      <c r="H23" s="2">
        <v>37403</v>
      </c>
      <c r="I23" s="36">
        <v>17.399999999999999</v>
      </c>
    </row>
    <row r="24" spans="1:9" x14ac:dyDescent="0.25">
      <c r="A24" s="12">
        <v>5</v>
      </c>
      <c r="B24" s="5" t="s">
        <v>11</v>
      </c>
      <c r="C24" s="4">
        <v>209.54</v>
      </c>
      <c r="D24" s="4">
        <v>383.98333333333335</v>
      </c>
      <c r="E24" s="4">
        <v>174.44333333333336</v>
      </c>
      <c r="F24" s="9">
        <v>0.83250612452674133</v>
      </c>
      <c r="G24" s="17">
        <v>1.8325061245267413</v>
      </c>
      <c r="H24" s="2">
        <v>37291</v>
      </c>
      <c r="I24" s="36">
        <v>17.706849315068492</v>
      </c>
    </row>
    <row r="25" spans="1:9" x14ac:dyDescent="0.25">
      <c r="A25" s="12">
        <v>15</v>
      </c>
      <c r="B25" s="5" t="s">
        <v>10</v>
      </c>
      <c r="C25" s="4">
        <v>112.83</v>
      </c>
      <c r="D25" s="4">
        <v>353.33399999999995</v>
      </c>
      <c r="E25" s="4">
        <v>240.50399999999996</v>
      </c>
      <c r="F25" s="9">
        <v>2.1315607551183193</v>
      </c>
      <c r="G25" s="17">
        <v>3.1315607551183193</v>
      </c>
      <c r="H25" s="2">
        <v>37165</v>
      </c>
      <c r="I25" s="36">
        <v>18.052054794520547</v>
      </c>
    </row>
    <row r="26" spans="1:9" x14ac:dyDescent="0.25">
      <c r="A26" s="15">
        <v>20</v>
      </c>
      <c r="B26" s="5" t="s">
        <v>19</v>
      </c>
      <c r="C26" s="4">
        <v>61.4</v>
      </c>
      <c r="D26" s="4">
        <v>322.17666666666668</v>
      </c>
      <c r="E26" s="4">
        <v>260.7766666666667</v>
      </c>
      <c r="F26" s="9">
        <v>4.247176981541803</v>
      </c>
      <c r="G26" s="17">
        <v>5.247176981541803</v>
      </c>
      <c r="H26" s="2">
        <v>37046</v>
      </c>
      <c r="I26" s="36">
        <v>18.378082191780823</v>
      </c>
    </row>
    <row r="27" spans="1:9" x14ac:dyDescent="0.25">
      <c r="A27" s="12">
        <v>19</v>
      </c>
      <c r="B27" s="5" t="s">
        <v>18</v>
      </c>
      <c r="C27" s="4">
        <v>103.66</v>
      </c>
      <c r="D27" s="4">
        <v>451.65333333333336</v>
      </c>
      <c r="E27" s="4">
        <v>347.99333333333334</v>
      </c>
      <c r="F27" s="9">
        <v>3.3570647630072674</v>
      </c>
      <c r="G27" s="17">
        <v>4.3570647630072674</v>
      </c>
      <c r="H27" s="2">
        <v>36927</v>
      </c>
      <c r="I27" s="36">
        <v>18.704109589041096</v>
      </c>
    </row>
    <row r="28" spans="1:9" x14ac:dyDescent="0.25">
      <c r="A28" s="15">
        <v>18</v>
      </c>
      <c r="B28" s="5" t="s">
        <v>17</v>
      </c>
      <c r="C28" s="4">
        <v>86.49</v>
      </c>
      <c r="D28" s="4">
        <v>365.21</v>
      </c>
      <c r="E28" s="4">
        <v>278.71999999999997</v>
      </c>
      <c r="F28" s="9">
        <v>3.2225690831309981</v>
      </c>
      <c r="G28" s="17">
        <v>4.2225690831309981</v>
      </c>
      <c r="H28" s="2">
        <v>36801</v>
      </c>
      <c r="I28" s="36">
        <v>19.049315068493151</v>
      </c>
    </row>
    <row r="29" spans="1:9" x14ac:dyDescent="0.25">
      <c r="A29" s="6">
        <v>2</v>
      </c>
      <c r="B29" s="5" t="s">
        <v>16</v>
      </c>
      <c r="C29" s="4">
        <v>190.22</v>
      </c>
      <c r="D29" s="4">
        <v>296.19833333333332</v>
      </c>
      <c r="E29" s="4">
        <v>105.97833333333332</v>
      </c>
      <c r="F29" s="9">
        <v>0.55713559737847396</v>
      </c>
      <c r="G29" s="17">
        <v>1.557135597378474</v>
      </c>
      <c r="H29" s="2">
        <v>36682</v>
      </c>
      <c r="I29" s="36">
        <v>19.375342465753423</v>
      </c>
    </row>
    <row r="30" spans="1:9" x14ac:dyDescent="0.25">
      <c r="A30" s="6">
        <v>9</v>
      </c>
      <c r="B30" s="5" t="s">
        <v>88</v>
      </c>
      <c r="C30" s="4">
        <v>51.27</v>
      </c>
      <c r="D30" s="4">
        <v>269.70333333333332</v>
      </c>
      <c r="E30" s="4">
        <v>218.43333333333331</v>
      </c>
      <c r="F30" s="9">
        <v>4.2604512060334176</v>
      </c>
      <c r="G30" s="17">
        <v>5.2604512060334176</v>
      </c>
      <c r="H30" s="2">
        <v>34973</v>
      </c>
      <c r="I30" s="36">
        <v>24.057534246575344</v>
      </c>
    </row>
    <row r="31" spans="1:9" x14ac:dyDescent="0.25">
      <c r="A31" s="6">
        <v>10</v>
      </c>
      <c r="B31" s="5" t="s">
        <v>89</v>
      </c>
      <c r="C31" s="4">
        <v>24.91</v>
      </c>
      <c r="D31" s="4">
        <v>226.87875000000003</v>
      </c>
      <c r="E31" s="4">
        <v>201.96875000000003</v>
      </c>
      <c r="F31" s="9">
        <v>8.1079385788839833</v>
      </c>
      <c r="G31" s="17">
        <v>9.1079385788839833</v>
      </c>
      <c r="H31" s="2">
        <v>34639</v>
      </c>
      <c r="I31" s="36">
        <v>24.972602739726028</v>
      </c>
    </row>
  </sheetData>
  <autoFilter ref="A1:I1" xr:uid="{3A46E2E1-7D1C-411F-8DE5-994EBF398134}">
    <sortState xmlns:xlrd2="http://schemas.microsoft.com/office/spreadsheetml/2017/richdata2" ref="A2:I31">
      <sortCondition ref="I1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3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workbookViewId="0">
      <selection activeCell="V4" sqref="V4"/>
    </sheetView>
  </sheetViews>
  <sheetFormatPr defaultRowHeight="15" x14ac:dyDescent="0.25"/>
  <cols>
    <col min="1" max="1" width="21.140625" customWidth="1"/>
    <col min="2" max="2" width="11.42578125" customWidth="1"/>
    <col min="6" max="6" width="14.7109375" customWidth="1"/>
    <col min="7" max="7" width="12.140625" customWidth="1"/>
  </cols>
  <sheetData>
    <row r="1" spans="1:9" x14ac:dyDescent="0.25">
      <c r="A1" s="18" t="s">
        <v>108</v>
      </c>
      <c r="B1" s="18" t="s">
        <v>138</v>
      </c>
      <c r="C1" s="18"/>
      <c r="D1" s="18"/>
      <c r="E1" s="18"/>
      <c r="F1" s="18"/>
      <c r="G1" s="18"/>
    </row>
    <row r="2" spans="1:9" ht="15.75" thickBot="1" x14ac:dyDescent="0.3">
      <c r="A2" s="18"/>
      <c r="B2" s="18"/>
      <c r="C2" s="18"/>
      <c r="D2" s="18"/>
      <c r="E2" s="18"/>
      <c r="F2" s="18"/>
      <c r="G2" s="18"/>
    </row>
    <row r="3" spans="1:9" x14ac:dyDescent="0.25">
      <c r="A3" s="34" t="s">
        <v>109</v>
      </c>
      <c r="B3" s="34"/>
    </row>
    <row r="4" spans="1:9" x14ac:dyDescent="0.25">
      <c r="A4" s="30" t="s">
        <v>110</v>
      </c>
      <c r="B4" s="30">
        <v>0.72786214640290936</v>
      </c>
    </row>
    <row r="5" spans="1:9" x14ac:dyDescent="0.25">
      <c r="A5" s="30" t="s">
        <v>111</v>
      </c>
      <c r="B5" s="30">
        <v>0.5297833041662503</v>
      </c>
    </row>
    <row r="6" spans="1:9" x14ac:dyDescent="0.25">
      <c r="A6" s="30" t="s">
        <v>112</v>
      </c>
      <c r="B6" s="30">
        <v>0.51298985074361636</v>
      </c>
    </row>
    <row r="7" spans="1:9" x14ac:dyDescent="0.25">
      <c r="A7" s="30" t="s">
        <v>113</v>
      </c>
      <c r="B7" s="30">
        <v>68.775798523968376</v>
      </c>
    </row>
    <row r="8" spans="1:9" ht="15.75" thickBot="1" x14ac:dyDescent="0.3">
      <c r="A8" s="32" t="s">
        <v>114</v>
      </c>
      <c r="B8" s="32">
        <v>30</v>
      </c>
    </row>
    <row r="10" spans="1:9" ht="15.75" thickBot="1" x14ac:dyDescent="0.3">
      <c r="A10" t="s">
        <v>115</v>
      </c>
    </row>
    <row r="11" spans="1:9" x14ac:dyDescent="0.25">
      <c r="A11" s="33"/>
      <c r="B11" s="33" t="s">
        <v>120</v>
      </c>
      <c r="C11" s="33" t="s">
        <v>121</v>
      </c>
      <c r="D11" s="33" t="s">
        <v>122</v>
      </c>
      <c r="E11" s="33" t="s">
        <v>123</v>
      </c>
      <c r="F11" s="33" t="s">
        <v>124</v>
      </c>
    </row>
    <row r="12" spans="1:9" x14ac:dyDescent="0.25">
      <c r="A12" s="30" t="s">
        <v>116</v>
      </c>
      <c r="B12" s="30">
        <v>1</v>
      </c>
      <c r="C12" s="30">
        <v>149220.85927693432</v>
      </c>
      <c r="D12" s="30">
        <v>149220.85927693432</v>
      </c>
      <c r="E12" s="30">
        <v>31.547013638791999</v>
      </c>
      <c r="F12" s="30">
        <v>5.1587260433741175E-6</v>
      </c>
    </row>
    <row r="13" spans="1:9" x14ac:dyDescent="0.25">
      <c r="A13" s="30" t="s">
        <v>117</v>
      </c>
      <c r="B13" s="30">
        <v>28</v>
      </c>
      <c r="C13" s="30">
        <v>132443.09295306573</v>
      </c>
      <c r="D13" s="30">
        <v>4730.1104626094902</v>
      </c>
      <c r="E13" s="30"/>
      <c r="F13" s="30"/>
    </row>
    <row r="14" spans="1:9" ht="15.75" thickBot="1" x14ac:dyDescent="0.3">
      <c r="A14" s="32" t="s">
        <v>118</v>
      </c>
      <c r="B14" s="32">
        <v>29</v>
      </c>
      <c r="C14" s="32">
        <v>281663.95223000005</v>
      </c>
      <c r="D14" s="32"/>
      <c r="E14" s="32"/>
      <c r="F14" s="32"/>
    </row>
    <row r="15" spans="1:9" ht="15.75" thickBot="1" x14ac:dyDescent="0.3"/>
    <row r="16" spans="1:9" x14ac:dyDescent="0.25">
      <c r="A16" s="33"/>
      <c r="B16" s="33" t="s">
        <v>125</v>
      </c>
      <c r="C16" s="33" t="s">
        <v>113</v>
      </c>
      <c r="D16" s="33" t="s">
        <v>126</v>
      </c>
      <c r="E16" s="33" t="s">
        <v>127</v>
      </c>
      <c r="F16" s="33" t="s">
        <v>128</v>
      </c>
      <c r="G16" s="33" t="s">
        <v>129</v>
      </c>
      <c r="H16" s="33" t="s">
        <v>130</v>
      </c>
      <c r="I16" s="33" t="s">
        <v>131</v>
      </c>
    </row>
    <row r="17" spans="1:9" x14ac:dyDescent="0.25">
      <c r="A17" s="30" t="s">
        <v>119</v>
      </c>
      <c r="B17" s="30">
        <v>36.87501551058422</v>
      </c>
      <c r="C17" s="30">
        <v>25.461391332455747</v>
      </c>
      <c r="D17" s="30">
        <v>1.4482718178711418</v>
      </c>
      <c r="E17" s="30">
        <v>0.15864742480478169</v>
      </c>
      <c r="F17" s="30">
        <v>-15.280280334861672</v>
      </c>
      <c r="G17" s="30">
        <v>89.030311356030111</v>
      </c>
      <c r="H17" s="30">
        <v>-15.280280334861672</v>
      </c>
      <c r="I17" s="30">
        <v>89.030311356030111</v>
      </c>
    </row>
    <row r="18" spans="1:9" ht="15.75" thickBot="1" x14ac:dyDescent="0.3">
      <c r="A18" s="32" t="s">
        <v>132</v>
      </c>
      <c r="B18" s="32">
        <v>0.32967426982709797</v>
      </c>
      <c r="C18" s="32">
        <v>5.8695651325403879E-2</v>
      </c>
      <c r="D18" s="32">
        <v>5.616672826397493</v>
      </c>
      <c r="E18" s="32">
        <v>5.1587260433741082E-6</v>
      </c>
      <c r="F18" s="32">
        <v>0.20944167845981715</v>
      </c>
      <c r="G18" s="32">
        <v>0.44990686119437878</v>
      </c>
      <c r="H18" s="32">
        <v>0.20944167845981715</v>
      </c>
      <c r="I18" s="32">
        <v>0.44990686119437878</v>
      </c>
    </row>
    <row r="22" spans="1:9" x14ac:dyDescent="0.25">
      <c r="A22" t="s">
        <v>133</v>
      </c>
    </row>
    <row r="23" spans="1:9" ht="15.75" thickBot="1" x14ac:dyDescent="0.3"/>
    <row r="24" spans="1:9" x14ac:dyDescent="0.25">
      <c r="A24" s="33" t="s">
        <v>134</v>
      </c>
      <c r="B24" s="33" t="s">
        <v>135</v>
      </c>
      <c r="C24" s="33" t="s">
        <v>136</v>
      </c>
      <c r="D24" s="33" t="s">
        <v>137</v>
      </c>
    </row>
    <row r="25" spans="1:9" x14ac:dyDescent="0.25">
      <c r="A25" s="30">
        <v>1</v>
      </c>
      <c r="B25" s="30">
        <v>86.952207423050552</v>
      </c>
      <c r="C25" s="30">
        <v>71.767792576949446</v>
      </c>
      <c r="D25" s="30">
        <v>1.0619741127219873</v>
      </c>
    </row>
    <row r="26" spans="1:9" x14ac:dyDescent="0.25">
      <c r="A26" s="30">
        <v>2</v>
      </c>
      <c r="B26" s="30">
        <v>194.61033870106735</v>
      </c>
      <c r="C26" s="30">
        <v>193.28966129893263</v>
      </c>
      <c r="D26" s="30">
        <v>2.8601773746374928</v>
      </c>
    </row>
    <row r="27" spans="1:9" x14ac:dyDescent="0.25">
      <c r="A27" s="30">
        <v>3</v>
      </c>
      <c r="B27" s="30">
        <v>165.97611892341541</v>
      </c>
      <c r="C27" s="30">
        <v>151.42388107658456</v>
      </c>
      <c r="D27" s="30">
        <v>2.2406742074281714</v>
      </c>
    </row>
    <row r="28" spans="1:9" x14ac:dyDescent="0.25">
      <c r="A28" s="30">
        <v>4</v>
      </c>
      <c r="B28" s="30">
        <v>138.06919198255162</v>
      </c>
      <c r="C28" s="30">
        <v>87.780808017448379</v>
      </c>
      <c r="D28" s="30">
        <v>1.2989245225620856</v>
      </c>
    </row>
    <row r="29" spans="1:9" x14ac:dyDescent="0.25">
      <c r="A29" s="30">
        <v>5</v>
      </c>
      <c r="B29" s="30">
        <v>163.46444055302607</v>
      </c>
      <c r="C29" s="30">
        <v>46.075559446973926</v>
      </c>
      <c r="D29" s="30">
        <v>0.68179680055514347</v>
      </c>
    </row>
    <row r="30" spans="1:9" x14ac:dyDescent="0.25">
      <c r="A30" s="30">
        <v>6</v>
      </c>
      <c r="B30" s="30">
        <v>91.632043574669495</v>
      </c>
      <c r="C30" s="30">
        <v>-2.2220435746694989</v>
      </c>
      <c r="D30" s="30">
        <v>-3.2880386436702873E-2</v>
      </c>
    </row>
    <row r="31" spans="1:9" x14ac:dyDescent="0.25">
      <c r="A31" s="30">
        <v>7</v>
      </c>
      <c r="B31" s="30">
        <v>172.36718431828353</v>
      </c>
      <c r="C31" s="30">
        <v>12.132815681716465</v>
      </c>
      <c r="D31" s="30">
        <v>0.17953368364500327</v>
      </c>
    </row>
    <row r="32" spans="1:9" x14ac:dyDescent="0.25">
      <c r="A32" s="30">
        <v>8</v>
      </c>
      <c r="B32" s="30">
        <v>144.08376936127718</v>
      </c>
      <c r="C32" s="30">
        <v>0.57623063872281932</v>
      </c>
      <c r="D32" s="30">
        <v>8.5266942079173687E-3</v>
      </c>
    </row>
    <row r="33" spans="1:4" x14ac:dyDescent="0.25">
      <c r="A33" s="30">
        <v>9</v>
      </c>
      <c r="B33" s="30">
        <v>218.83872874165098</v>
      </c>
      <c r="C33" s="30">
        <v>16.841271258349025</v>
      </c>
      <c r="D33" s="30">
        <v>0.2492064122289844</v>
      </c>
    </row>
    <row r="34" spans="1:4" x14ac:dyDescent="0.25">
      <c r="A34" s="30">
        <v>10</v>
      </c>
      <c r="B34" s="30">
        <v>235.69761155206908</v>
      </c>
      <c r="C34" s="30">
        <v>8.4723884479309106</v>
      </c>
      <c r="D34" s="30">
        <v>0.12536901138460357</v>
      </c>
    </row>
    <row r="35" spans="1:4" x14ac:dyDescent="0.25">
      <c r="A35" s="30">
        <v>11</v>
      </c>
      <c r="B35" s="30">
        <v>75.817568851063612</v>
      </c>
      <c r="C35" s="30">
        <v>-31.037568851063611</v>
      </c>
      <c r="D35" s="30">
        <v>-0.45927418773978551</v>
      </c>
    </row>
    <row r="36" spans="1:4" x14ac:dyDescent="0.25">
      <c r="A36" s="30">
        <v>12</v>
      </c>
      <c r="B36" s="30">
        <v>231.64233545525019</v>
      </c>
      <c r="C36" s="30">
        <v>-25.052335455250187</v>
      </c>
      <c r="D36" s="30">
        <v>-0.37070851368567709</v>
      </c>
    </row>
    <row r="37" spans="1:4" x14ac:dyDescent="0.25">
      <c r="A37" s="30">
        <v>13</v>
      </c>
      <c r="B37" s="30">
        <v>200.66378624608302</v>
      </c>
      <c r="C37" s="30">
        <v>-35.013786246083015</v>
      </c>
      <c r="D37" s="30">
        <v>-0.51811172179850618</v>
      </c>
    </row>
    <row r="38" spans="1:4" x14ac:dyDescent="0.25">
      <c r="A38" s="30">
        <v>14</v>
      </c>
      <c r="B38" s="30">
        <v>151.2060522866218</v>
      </c>
      <c r="C38" s="30">
        <v>-39.146052286621796</v>
      </c>
      <c r="D38" s="30">
        <v>-0.57925836438511169</v>
      </c>
    </row>
    <row r="39" spans="1:4" x14ac:dyDescent="0.25">
      <c r="A39" s="30">
        <v>15</v>
      </c>
      <c r="B39" s="30">
        <v>153.36014396567202</v>
      </c>
      <c r="C39" s="30">
        <v>-40.530143965672025</v>
      </c>
      <c r="D39" s="30">
        <v>-0.59973927204587418</v>
      </c>
    </row>
    <row r="40" spans="1:4" x14ac:dyDescent="0.25">
      <c r="A40" s="30">
        <v>16</v>
      </c>
      <c r="B40" s="30">
        <v>171.80333142545595</v>
      </c>
      <c r="C40" s="30">
        <v>-41.79333142545596</v>
      </c>
      <c r="D40" s="30">
        <v>-0.61843111602821843</v>
      </c>
    </row>
    <row r="41" spans="1:4" x14ac:dyDescent="0.25">
      <c r="A41" s="30">
        <v>17</v>
      </c>
      <c r="B41" s="30">
        <v>274.90478343979635</v>
      </c>
      <c r="C41" s="30">
        <v>-97.114783439796355</v>
      </c>
      <c r="D41" s="30">
        <v>-1.4370427495744142</v>
      </c>
    </row>
    <row r="42" spans="1:4" x14ac:dyDescent="0.25">
      <c r="A42" s="30">
        <v>18</v>
      </c>
      <c r="B42" s="30">
        <v>157.27535559413866</v>
      </c>
      <c r="C42" s="30">
        <v>-70.785355594138665</v>
      </c>
      <c r="D42" s="30">
        <v>-1.0474366355938298</v>
      </c>
    </row>
    <row r="43" spans="1:4" x14ac:dyDescent="0.25">
      <c r="A43" s="30">
        <v>19</v>
      </c>
      <c r="B43" s="30">
        <v>185.7734983922258</v>
      </c>
      <c r="C43" s="30">
        <v>-82.113498392225807</v>
      </c>
      <c r="D43" s="30">
        <v>-1.215063282099472</v>
      </c>
    </row>
    <row r="44" spans="1:4" x14ac:dyDescent="0.25">
      <c r="A44" s="30">
        <v>20</v>
      </c>
      <c r="B44" s="30">
        <v>143.0883728492459</v>
      </c>
      <c r="C44" s="30">
        <v>-81.688372849245894</v>
      </c>
      <c r="D44" s="30">
        <v>-1.2087725449165292</v>
      </c>
    </row>
    <row r="45" spans="1:4" x14ac:dyDescent="0.25">
      <c r="A45" s="30">
        <v>21</v>
      </c>
      <c r="B45" s="30">
        <v>66.338224787878517</v>
      </c>
      <c r="C45" s="30">
        <v>12.911775212121483</v>
      </c>
      <c r="D45" s="30">
        <v>0.19106023095048494</v>
      </c>
    </row>
    <row r="46" spans="1:4" x14ac:dyDescent="0.25">
      <c r="A46" s="30">
        <v>22</v>
      </c>
      <c r="B46" s="30">
        <v>134.52398477625425</v>
      </c>
      <c r="C46" s="30">
        <v>55.696015223745746</v>
      </c>
      <c r="D46" s="30">
        <v>0.82415418150097719</v>
      </c>
    </row>
    <row r="47" spans="1:4" x14ac:dyDescent="0.25">
      <c r="A47" s="30">
        <v>23</v>
      </c>
      <c r="B47" s="30">
        <v>116.51706626687488</v>
      </c>
      <c r="C47" s="30">
        <v>24.712933733125112</v>
      </c>
      <c r="D47" s="30">
        <v>0.36568626303858309</v>
      </c>
    </row>
    <row r="48" spans="1:4" x14ac:dyDescent="0.25">
      <c r="A48" s="30">
        <v>24</v>
      </c>
      <c r="B48" s="30">
        <v>157.22435304533599</v>
      </c>
      <c r="C48" s="30">
        <v>55.035646954664003</v>
      </c>
      <c r="D48" s="30">
        <v>0.8143824721945232</v>
      </c>
    </row>
    <row r="49" spans="1:4" x14ac:dyDescent="0.25">
      <c r="A49" s="30">
        <v>25</v>
      </c>
      <c r="B49" s="30">
        <v>85.670214079116249</v>
      </c>
      <c r="C49" s="30">
        <v>-16.390214079116248</v>
      </c>
      <c r="D49" s="30">
        <v>-0.24253195519884774</v>
      </c>
    </row>
    <row r="50" spans="1:4" x14ac:dyDescent="0.25">
      <c r="A50" s="30">
        <v>26</v>
      </c>
      <c r="B50" s="30">
        <v>165.99194328836717</v>
      </c>
      <c r="C50" s="30">
        <v>-1.3519432883671811</v>
      </c>
      <c r="D50" s="30">
        <v>-2.0005196238616286E-2</v>
      </c>
    </row>
    <row r="51" spans="1:4" x14ac:dyDescent="0.25">
      <c r="A51" s="30">
        <v>27</v>
      </c>
      <c r="B51" s="30">
        <v>85.934173277824499</v>
      </c>
      <c r="C51" s="30">
        <v>-24.934173277824499</v>
      </c>
      <c r="D51" s="30">
        <v>-0.36896002499704428</v>
      </c>
    </row>
    <row r="52" spans="1:4" x14ac:dyDescent="0.25">
      <c r="A52" s="30">
        <v>28</v>
      </c>
      <c r="B52" s="30">
        <v>431.60281008843066</v>
      </c>
      <c r="C52" s="30">
        <v>13.737189911569317</v>
      </c>
      <c r="D52" s="30">
        <v>0.20327419227769089</v>
      </c>
    </row>
    <row r="53" spans="1:4" x14ac:dyDescent="0.25">
      <c r="A53" s="30">
        <v>29</v>
      </c>
      <c r="B53" s="30">
        <v>125.7892649971853</v>
      </c>
      <c r="C53" s="30">
        <v>-74.519264997185303</v>
      </c>
      <c r="D53" s="30">
        <v>-1.1026886502218836</v>
      </c>
    </row>
    <row r="54" spans="1:4" ht="15.75" thickBot="1" x14ac:dyDescent="0.3">
      <c r="A54" s="32">
        <v>30</v>
      </c>
      <c r="B54" s="32">
        <v>111.67110175611893</v>
      </c>
      <c r="C54" s="32">
        <v>-86.761101756118933</v>
      </c>
      <c r="D54" s="32">
        <v>-1.283835558373152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workbookViewId="0">
      <selection activeCell="C24" sqref="C24"/>
    </sheetView>
  </sheetViews>
  <sheetFormatPr defaultRowHeight="15" x14ac:dyDescent="0.25"/>
  <cols>
    <col min="1" max="1" width="18" customWidth="1"/>
    <col min="6" max="6" width="16.85546875" customWidth="1"/>
  </cols>
  <sheetData>
    <row r="1" spans="1:9" x14ac:dyDescent="0.25">
      <c r="A1" s="18" t="s">
        <v>108</v>
      </c>
      <c r="B1" s="18" t="s">
        <v>139</v>
      </c>
    </row>
    <row r="2" spans="1:9" ht="15.75" thickBot="1" x14ac:dyDescent="0.3"/>
    <row r="3" spans="1:9" x14ac:dyDescent="0.25">
      <c r="A3" s="34" t="s">
        <v>109</v>
      </c>
      <c r="B3" s="34"/>
    </row>
    <row r="4" spans="1:9" x14ac:dyDescent="0.25">
      <c r="A4" s="30" t="s">
        <v>110</v>
      </c>
      <c r="B4" s="30">
        <v>0.66483453906375711</v>
      </c>
    </row>
    <row r="5" spans="1:9" x14ac:dyDescent="0.25">
      <c r="A5" s="30" t="s">
        <v>111</v>
      </c>
      <c r="B5" s="30">
        <v>0.44200496433211833</v>
      </c>
    </row>
    <row r="6" spans="1:9" x14ac:dyDescent="0.25">
      <c r="A6" s="30" t="s">
        <v>112</v>
      </c>
      <c r="B6" s="30">
        <v>0.42207657020112255</v>
      </c>
    </row>
    <row r="7" spans="1:9" x14ac:dyDescent="0.25">
      <c r="A7" s="30" t="s">
        <v>113</v>
      </c>
      <c r="B7" s="30">
        <v>1.2536509532825739</v>
      </c>
    </row>
    <row r="8" spans="1:9" ht="15.75" thickBot="1" x14ac:dyDescent="0.3">
      <c r="A8" s="32" t="s">
        <v>114</v>
      </c>
      <c r="B8" s="32">
        <v>30</v>
      </c>
    </row>
    <row r="10" spans="1:9" ht="15.75" thickBot="1" x14ac:dyDescent="0.3">
      <c r="A10" t="s">
        <v>115</v>
      </c>
    </row>
    <row r="11" spans="1:9" x14ac:dyDescent="0.25">
      <c r="A11" s="33"/>
      <c r="B11" s="33" t="s">
        <v>120</v>
      </c>
      <c r="C11" s="33" t="s">
        <v>121</v>
      </c>
      <c r="D11" s="33" t="s">
        <v>122</v>
      </c>
      <c r="E11" s="33" t="s">
        <v>123</v>
      </c>
      <c r="F11" s="33" t="s">
        <v>124</v>
      </c>
    </row>
    <row r="12" spans="1:9" x14ac:dyDescent="0.25">
      <c r="A12" s="30" t="s">
        <v>116</v>
      </c>
      <c r="B12" s="30">
        <v>1</v>
      </c>
      <c r="C12" s="30">
        <v>34.858453349460348</v>
      </c>
      <c r="D12" s="30">
        <v>34.858453349460348</v>
      </c>
      <c r="E12" s="30">
        <v>22.179657900515053</v>
      </c>
      <c r="F12" s="30">
        <v>6.135341271205322E-5</v>
      </c>
    </row>
    <row r="13" spans="1:9" x14ac:dyDescent="0.25">
      <c r="A13" s="30" t="s">
        <v>117</v>
      </c>
      <c r="B13" s="30">
        <v>28</v>
      </c>
      <c r="C13" s="30">
        <v>44.005939954656569</v>
      </c>
      <c r="D13" s="30">
        <v>1.5716407126663061</v>
      </c>
      <c r="E13" s="30"/>
      <c r="F13" s="30"/>
    </row>
    <row r="14" spans="1:9" ht="15.75" thickBot="1" x14ac:dyDescent="0.3">
      <c r="A14" s="32" t="s">
        <v>118</v>
      </c>
      <c r="B14" s="32">
        <v>29</v>
      </c>
      <c r="C14" s="32">
        <v>78.864393304116916</v>
      </c>
      <c r="D14" s="32"/>
      <c r="E14" s="32"/>
      <c r="F14" s="32"/>
    </row>
    <row r="15" spans="1:9" ht="15.75" thickBot="1" x14ac:dyDescent="0.3"/>
    <row r="16" spans="1:9" x14ac:dyDescent="0.25">
      <c r="A16" s="33"/>
      <c r="B16" s="33" t="s">
        <v>125</v>
      </c>
      <c r="C16" s="33" t="s">
        <v>113</v>
      </c>
      <c r="D16" s="33" t="s">
        <v>126</v>
      </c>
      <c r="E16" s="33" t="s">
        <v>127</v>
      </c>
      <c r="F16" s="33" t="s">
        <v>128</v>
      </c>
      <c r="G16" s="33" t="s">
        <v>129</v>
      </c>
      <c r="H16" s="33" t="s">
        <v>130</v>
      </c>
      <c r="I16" s="33" t="s">
        <v>131</v>
      </c>
    </row>
    <row r="17" spans="1:9" x14ac:dyDescent="0.25">
      <c r="A17" s="30" t="s">
        <v>119</v>
      </c>
      <c r="B17" s="30">
        <v>21.069843479451919</v>
      </c>
      <c r="C17" s="30">
        <v>3.8885765443537479</v>
      </c>
      <c r="D17" s="30">
        <v>5.418394941986044</v>
      </c>
      <c r="E17" s="30">
        <v>8.8469937902445493E-6</v>
      </c>
      <c r="F17" s="30">
        <v>13.104455514580229</v>
      </c>
      <c r="G17" s="30">
        <v>29.035231444323607</v>
      </c>
      <c r="H17" s="30">
        <v>13.104455514580229</v>
      </c>
      <c r="I17" s="30">
        <v>29.035231444323607</v>
      </c>
    </row>
    <row r="18" spans="1:9" ht="15.75" thickBot="1" x14ac:dyDescent="0.3">
      <c r="A18" s="32" t="s">
        <v>132</v>
      </c>
      <c r="B18" s="32">
        <v>-4.6466147629355289E-4</v>
      </c>
      <c r="C18" s="32">
        <v>9.8664119898114307E-5</v>
      </c>
      <c r="D18" s="32">
        <v>-4.7095284159366795</v>
      </c>
      <c r="E18" s="32">
        <v>6.135341271205322E-5</v>
      </c>
      <c r="F18" s="32">
        <v>-6.667657641317925E-4</v>
      </c>
      <c r="G18" s="32">
        <v>-2.6255718845531327E-4</v>
      </c>
      <c r="H18" s="32">
        <v>-6.667657641317925E-4</v>
      </c>
      <c r="I18" s="32">
        <v>-2.6255718845531327E-4</v>
      </c>
    </row>
    <row r="22" spans="1:9" x14ac:dyDescent="0.25">
      <c r="A22" t="s">
        <v>133</v>
      </c>
    </row>
    <row r="23" spans="1:9" ht="15.75" thickBot="1" x14ac:dyDescent="0.3"/>
    <row r="24" spans="1:9" x14ac:dyDescent="0.25">
      <c r="A24" s="33" t="s">
        <v>134</v>
      </c>
      <c r="B24" s="33" t="s">
        <v>135</v>
      </c>
      <c r="C24" s="33" t="s">
        <v>136</v>
      </c>
      <c r="D24" s="33" t="s">
        <v>137</v>
      </c>
    </row>
    <row r="25" spans="1:9" x14ac:dyDescent="0.25">
      <c r="A25" s="30">
        <v>1</v>
      </c>
      <c r="B25" s="30">
        <v>1.6488524162865836</v>
      </c>
      <c r="C25" s="30">
        <v>-0.69182746668980977</v>
      </c>
      <c r="D25" s="30">
        <v>-0.56161816767851369</v>
      </c>
    </row>
    <row r="26" spans="1:9" x14ac:dyDescent="0.25">
      <c r="A26" s="30">
        <v>2</v>
      </c>
      <c r="B26" s="30">
        <v>1.8179891936574357</v>
      </c>
      <c r="C26" s="30">
        <v>-0.58453187156902309</v>
      </c>
      <c r="D26" s="30">
        <v>-0.47451674653946269</v>
      </c>
    </row>
    <row r="27" spans="1:9" x14ac:dyDescent="0.25">
      <c r="A27" s="30">
        <v>3</v>
      </c>
      <c r="B27" s="30">
        <v>1.3073262312108227</v>
      </c>
      <c r="C27" s="30">
        <v>-7.354551287433897E-2</v>
      </c>
      <c r="D27" s="30">
        <v>-5.9703463898437878E-2</v>
      </c>
    </row>
    <row r="28" spans="1:9" x14ac:dyDescent="0.25">
      <c r="A28" s="30">
        <v>4</v>
      </c>
      <c r="B28" s="30">
        <v>1.486220899583838</v>
      </c>
      <c r="C28" s="30">
        <v>-0.12712415395620869</v>
      </c>
      <c r="D28" s="30">
        <v>-0.10319803397539609</v>
      </c>
    </row>
    <row r="29" spans="1:9" x14ac:dyDescent="0.25">
      <c r="A29" s="30">
        <v>5</v>
      </c>
      <c r="B29" s="30">
        <v>3.7421523669890391</v>
      </c>
      <c r="C29" s="30">
        <v>-1.9096462424622977</v>
      </c>
      <c r="D29" s="30">
        <v>-1.5502304768808792</v>
      </c>
    </row>
    <row r="30" spans="1:9" x14ac:dyDescent="0.25">
      <c r="A30" s="30">
        <v>6</v>
      </c>
      <c r="B30" s="30">
        <v>1.5968103309417039</v>
      </c>
      <c r="C30" s="30">
        <v>0.26086032483878285</v>
      </c>
      <c r="D30" s="30">
        <v>0.21176363285626257</v>
      </c>
    </row>
    <row r="31" spans="1:9" x14ac:dyDescent="0.25">
      <c r="A31" s="30">
        <v>7</v>
      </c>
      <c r="B31" s="30">
        <v>3.0214624172577373</v>
      </c>
      <c r="C31" s="30">
        <v>-0.79388518148537957</v>
      </c>
      <c r="D31" s="30">
        <v>-0.64446753336674145</v>
      </c>
    </row>
    <row r="32" spans="1:9" x14ac:dyDescent="0.25">
      <c r="A32" s="30">
        <v>8</v>
      </c>
      <c r="B32" s="30">
        <v>3.6901102816441593</v>
      </c>
      <c r="C32" s="30">
        <v>-1.442108069560653</v>
      </c>
      <c r="D32" s="30">
        <v>-1.1706879686293064</v>
      </c>
    </row>
    <row r="33" spans="1:4" x14ac:dyDescent="0.25">
      <c r="A33" s="30">
        <v>9</v>
      </c>
      <c r="B33" s="30">
        <v>3.2914307349842922</v>
      </c>
      <c r="C33" s="30">
        <v>-0.94948402758442763</v>
      </c>
      <c r="D33" s="30">
        <v>-0.77078101909340691</v>
      </c>
    </row>
    <row r="34" spans="1:4" x14ac:dyDescent="0.25">
      <c r="A34" s="30">
        <v>10</v>
      </c>
      <c r="B34" s="30">
        <v>2.9499045499085312</v>
      </c>
      <c r="C34" s="30">
        <v>-0.47995328644455126</v>
      </c>
      <c r="D34" s="30">
        <v>-0.3896209651721248</v>
      </c>
    </row>
    <row r="35" spans="1:4" x14ac:dyDescent="0.25">
      <c r="A35" s="30">
        <v>11</v>
      </c>
      <c r="B35" s="30">
        <v>0.98856845847344488</v>
      </c>
      <c r="C35" s="30">
        <v>1.6493130362414572</v>
      </c>
      <c r="D35" s="30">
        <v>1.3388947533034639</v>
      </c>
    </row>
    <row r="36" spans="1:4" x14ac:dyDescent="0.25">
      <c r="A36" s="30">
        <v>12</v>
      </c>
      <c r="B36" s="30">
        <v>3.1190413272793833</v>
      </c>
      <c r="C36" s="30">
        <v>-0.25933300230168443</v>
      </c>
      <c r="D36" s="30">
        <v>-0.2105237686906441</v>
      </c>
    </row>
    <row r="37" spans="1:4" x14ac:dyDescent="0.25">
      <c r="A37" s="30">
        <v>13</v>
      </c>
      <c r="B37" s="30">
        <v>3.6283103052971164</v>
      </c>
      <c r="C37" s="30">
        <v>-0.62909509249904838</v>
      </c>
      <c r="D37" s="30">
        <v>-0.51069269457506594</v>
      </c>
    </row>
    <row r="38" spans="1:4" x14ac:dyDescent="0.25">
      <c r="A38" s="30">
        <v>14</v>
      </c>
      <c r="B38" s="30">
        <v>3.0637466116004504</v>
      </c>
      <c r="C38" s="30">
        <v>3.1024046975312469E-2</v>
      </c>
      <c r="D38" s="30">
        <v>2.5184990846943724E-2</v>
      </c>
    </row>
    <row r="39" spans="1:4" x14ac:dyDescent="0.25">
      <c r="A39" s="30">
        <v>15</v>
      </c>
      <c r="B39" s="30">
        <v>3.8006997130020252</v>
      </c>
      <c r="C39" s="30">
        <v>-0.66913895788370592</v>
      </c>
      <c r="D39" s="30">
        <v>-0.54319987792195068</v>
      </c>
    </row>
    <row r="40" spans="1:4" x14ac:dyDescent="0.25">
      <c r="A40" s="30">
        <v>16</v>
      </c>
      <c r="B40" s="30">
        <v>2.1042206630542637</v>
      </c>
      <c r="C40" s="30">
        <v>1.0438269230288588</v>
      </c>
      <c r="D40" s="30">
        <v>0.8473675766154769</v>
      </c>
    </row>
    <row r="41" spans="1:4" x14ac:dyDescent="0.25">
      <c r="A41" s="30">
        <v>17</v>
      </c>
      <c r="B41" s="30">
        <v>2.3481679381083786</v>
      </c>
      <c r="C41" s="30">
        <v>1.7128872393481709</v>
      </c>
      <c r="D41" s="30">
        <v>1.3905036141531919</v>
      </c>
    </row>
    <row r="42" spans="1:4" x14ac:dyDescent="0.25">
      <c r="A42" s="30">
        <v>18</v>
      </c>
      <c r="B42" s="30">
        <v>3.9698364903728773</v>
      </c>
      <c r="C42" s="30">
        <v>0.25273259275812077</v>
      </c>
      <c r="D42" s="30">
        <v>0.2051656265348831</v>
      </c>
    </row>
    <row r="43" spans="1:4" x14ac:dyDescent="0.25">
      <c r="A43" s="30">
        <v>19</v>
      </c>
      <c r="B43" s="30">
        <v>3.9112891443598912</v>
      </c>
      <c r="C43" s="30">
        <v>0.44577561864737625</v>
      </c>
      <c r="D43" s="30">
        <v>0.36187589853634083</v>
      </c>
    </row>
    <row r="44" spans="1:4" x14ac:dyDescent="0.25">
      <c r="A44" s="30">
        <v>20</v>
      </c>
      <c r="B44" s="30">
        <v>3.8559944286809582</v>
      </c>
      <c r="C44" s="30">
        <v>1.3911825528608448</v>
      </c>
      <c r="D44" s="30">
        <v>1.1293471766629599</v>
      </c>
    </row>
    <row r="45" spans="1:4" x14ac:dyDescent="0.25">
      <c r="A45" s="30">
        <v>21</v>
      </c>
      <c r="B45" s="30">
        <v>1.8765365396704219</v>
      </c>
      <c r="C45" s="30">
        <v>-0.74883096658945458</v>
      </c>
      <c r="D45" s="30">
        <v>-0.6078930016599966</v>
      </c>
    </row>
    <row r="46" spans="1:4" x14ac:dyDescent="0.25">
      <c r="A46" s="30">
        <v>22</v>
      </c>
      <c r="B46" s="30">
        <v>4.0251312060518103</v>
      </c>
      <c r="C46" s="30">
        <v>-2.4679956086733363</v>
      </c>
      <c r="D46" s="30">
        <v>-2.0034925444832057</v>
      </c>
    </row>
    <row r="47" spans="1:4" x14ac:dyDescent="0.25">
      <c r="A47" s="30">
        <v>23</v>
      </c>
      <c r="B47" s="30">
        <v>2.0033891226985645</v>
      </c>
      <c r="C47" s="30">
        <v>-0.29286019824908505</v>
      </c>
      <c r="D47" s="30">
        <v>-0.23774078920801547</v>
      </c>
    </row>
    <row r="48" spans="1:4" x14ac:dyDescent="0.25">
      <c r="A48" s="30">
        <v>24</v>
      </c>
      <c r="B48" s="30">
        <v>2.2733574404251158</v>
      </c>
      <c r="C48" s="30">
        <v>-0.55350775552147358</v>
      </c>
      <c r="D48" s="30">
        <v>-0.44933169962041275</v>
      </c>
    </row>
    <row r="49" spans="1:4" x14ac:dyDescent="0.25">
      <c r="A49" s="30">
        <v>25</v>
      </c>
      <c r="B49" s="30">
        <v>1.5415156152627709</v>
      </c>
      <c r="C49" s="30">
        <v>0.59489219844007701</v>
      </c>
      <c r="D49" s="30">
        <v>0.48292714952868171</v>
      </c>
    </row>
    <row r="50" spans="1:4" x14ac:dyDescent="0.25">
      <c r="A50" s="30">
        <v>26</v>
      </c>
      <c r="B50" s="30">
        <v>2.5145167466214708</v>
      </c>
      <c r="C50" s="30">
        <v>-0.13569021600922548</v>
      </c>
      <c r="D50" s="30">
        <v>-0.11015187189896723</v>
      </c>
    </row>
    <row r="51" spans="1:4" x14ac:dyDescent="0.25">
      <c r="A51" s="30">
        <v>27</v>
      </c>
      <c r="B51" s="30">
        <v>1.424420923236795</v>
      </c>
      <c r="C51" s="30">
        <v>1.0151036669271396</v>
      </c>
      <c r="D51" s="30">
        <v>0.82405034329024807</v>
      </c>
    </row>
    <row r="52" spans="1:4" x14ac:dyDescent="0.25">
      <c r="A52" s="30">
        <v>28</v>
      </c>
      <c r="B52" s="30">
        <v>2.8523256398868853</v>
      </c>
      <c r="C52" s="30">
        <v>-0.16375810347275976</v>
      </c>
      <c r="D52" s="30">
        <v>-0.13293708394511544</v>
      </c>
    </row>
    <row r="53" spans="1:4" x14ac:dyDescent="0.25">
      <c r="A53" s="30">
        <v>29</v>
      </c>
      <c r="B53" s="30">
        <v>4.819237669037495</v>
      </c>
      <c r="C53" s="30">
        <v>0.44121353699592269</v>
      </c>
      <c r="D53" s="30">
        <v>0.35817244924984715</v>
      </c>
    </row>
    <row r="54" spans="1:4" ht="15.75" thickBot="1" x14ac:dyDescent="0.3">
      <c r="A54" s="32">
        <v>30</v>
      </c>
      <c r="B54" s="32">
        <v>4.9744346021195405</v>
      </c>
      <c r="C54" s="32">
        <v>4.1335039767644428</v>
      </c>
      <c r="D54" s="32">
        <v>3.355534495659378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Draft Set Resources</vt:lpstr>
      <vt:lpstr>Set Prices</vt:lpstr>
      <vt:lpstr>Box Sales History</vt:lpstr>
      <vt:lpstr>Set Multiplier to Age</vt:lpstr>
      <vt:lpstr>Sheet5</vt:lpstr>
      <vt:lpstr>Regression 1</vt:lpstr>
      <vt:lpstr>Regression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2019-10-16T15:54:37Z</dcterms:created>
  <dcterms:modified xsi:type="dcterms:W3CDTF">2019-10-30T17:08:09Z</dcterms:modified>
</cp:coreProperties>
</file>