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ent\OneDrive\Desktop\MTG Articles\"/>
    </mc:Choice>
  </mc:AlternateContent>
  <bookViews>
    <workbookView xWindow="0" yWindow="0" windowWidth="23040" windowHeight="91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2" i="1" l="1"/>
  <c r="I49" i="1"/>
  <c r="I51" i="1"/>
  <c r="I48" i="1"/>
  <c r="B35" i="1"/>
  <c r="B34" i="1"/>
  <c r="I55" i="1"/>
  <c r="I54" i="1"/>
  <c r="B55" i="1"/>
  <c r="B54" i="1"/>
  <c r="I32" i="1"/>
  <c r="I31" i="1"/>
  <c r="B32" i="1"/>
  <c r="B31" i="1"/>
  <c r="B51" i="1"/>
  <c r="I29" i="1"/>
  <c r="I28" i="1"/>
  <c r="B28" i="1"/>
  <c r="B29" i="1"/>
  <c r="B52" i="1"/>
  <c r="B49" i="1"/>
  <c r="B48" i="1"/>
  <c r="B45" i="1"/>
  <c r="B44" i="1"/>
  <c r="B41" i="1"/>
  <c r="B40" i="1"/>
  <c r="B43" i="1"/>
  <c r="I26" i="1" l="1"/>
  <c r="I25" i="1"/>
  <c r="B26" i="1"/>
  <c r="B25" i="1"/>
  <c r="B22" i="1"/>
  <c r="B21" i="1"/>
  <c r="B17" i="1"/>
  <c r="B18" i="1"/>
  <c r="B12" i="1"/>
  <c r="B8" i="1"/>
  <c r="B20" i="1"/>
  <c r="B11" i="1" l="1"/>
  <c r="B10" i="1"/>
  <c r="B7" i="1"/>
</calcChain>
</file>

<file path=xl/sharedStrings.xml><?xml version="1.0" encoding="utf-8"?>
<sst xmlns="http://schemas.openxmlformats.org/spreadsheetml/2006/main" count="110" uniqueCount="51">
  <si>
    <t>https://mtg.gamepedia.com/Print_sheet</t>
  </si>
  <si>
    <t>Print sheet information</t>
  </si>
  <si>
    <t>Standard set has 53 rares and 15 mythics. Rares are printed a twice the rare on sheets as a mythic.</t>
  </si>
  <si>
    <t>A print sheet has 121 cards with 2 of each rare and 1 of each mythic.</t>
  </si>
  <si>
    <t>1 in 8</t>
  </si>
  <si>
    <t>1 in 121</t>
  </si>
  <si>
    <t>Chance to pull a Mythic from a pack</t>
  </si>
  <si>
    <t>Chance to pull a specific Mythic from a pack</t>
  </si>
  <si>
    <t xml:space="preserve">7 in 8 </t>
  </si>
  <si>
    <t>Chance to pull a Rare from a pack</t>
  </si>
  <si>
    <t>Chance to pull a specific Rare from a pack</t>
  </si>
  <si>
    <t>Chance to pull a specific Rare from a booster box</t>
  </si>
  <si>
    <t>Chance to pull a specific Mythic from a booster box</t>
  </si>
  <si>
    <t>1 in 3.87</t>
  </si>
  <si>
    <t>1 in 2.21</t>
  </si>
  <si>
    <t>1 in 60.5</t>
  </si>
  <si>
    <t>mythics that are worth $3 or more dollars (round up Mind's Dilation)</t>
  </si>
  <si>
    <t>rares that are worth $3 or more dollars (included Sigarda's Aid)</t>
  </si>
  <si>
    <t>TCGPLAYER LOW</t>
  </si>
  <si>
    <t>TCGPLAYER MID</t>
  </si>
  <si>
    <t>rares that are worth $3 or more dollars (included Game Trail)</t>
  </si>
  <si>
    <t>Chance to pull a $3 Mythic from a pack</t>
  </si>
  <si>
    <t>1 in 2.04</t>
  </si>
  <si>
    <t>1 in 54</t>
  </si>
  <si>
    <t>1 in 108</t>
  </si>
  <si>
    <t>1 in 15.42</t>
  </si>
  <si>
    <t>1 in 1.10</t>
  </si>
  <si>
    <t>Chance to pull a $3 Mythic from a booster box</t>
  </si>
  <si>
    <t>1 in 1.07</t>
  </si>
  <si>
    <t>1 in 13.5</t>
  </si>
  <si>
    <t>1 in 27</t>
  </si>
  <si>
    <t>Chance to pull a $3 Rare from a pack</t>
  </si>
  <si>
    <t>Chance to pull a $3 Rare from a booster box</t>
  </si>
  <si>
    <t>Throne of Eldraine has 15 Mythics and 53 Rares</t>
  </si>
  <si>
    <t>1 in 6.75</t>
  </si>
  <si>
    <t>1 in 1</t>
  </si>
  <si>
    <t>1 in 1.01</t>
  </si>
  <si>
    <t>1 in 15.13</t>
  </si>
  <si>
    <t>1 in 1.09</t>
  </si>
  <si>
    <t>Chance to pull a $3 Rare or $3 Mythic from a pack</t>
  </si>
  <si>
    <t>Chance to pull a $3 Rare or $3 Mythic from a booster box</t>
  </si>
  <si>
    <t>To Hit Emrakul, Liliana, or Collective Brutality in a booster box</t>
  </si>
  <si>
    <t>To Hit Emrakul, Liliana, or Collective Brutality from a pack</t>
  </si>
  <si>
    <t>1 in 1.34</t>
  </si>
  <si>
    <t>1 in 7.2</t>
  </si>
  <si>
    <t>1 in 4.69</t>
  </si>
  <si>
    <t>1 in 7.56</t>
  </si>
  <si>
    <t>1 in 5.26</t>
  </si>
  <si>
    <t>1 in 13.44</t>
  </si>
  <si>
    <t>1 in 8.64</t>
  </si>
  <si>
    <t>Eldritch Moon has 14 Mythics and 47 Rares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</si>
</sst>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0" fontId="0" fillId="0" borderId="0" xfId="1" applyNumberFormat="1" applyFont="1"/>
    <xf numFmtId="164" fontId="0" fillId="0" borderId="0" xfId="1" applyNumberFormat="1" applyFont="1"/>
    <xf numFmtId="165" fontId="0" fillId="0" borderId="0" xfId="1" applyNumberFormat="1" applyFont="1"/>
    <xf numFmtId="10" fontId="0" fillId="0" borderId="0" xfId="0" applyNumberFormat="1"/>
    <xf numFmtId="2" fontId="0" fillId="0" borderId="0" xfId="0" applyNumberFormat="1"/>
    <xf numFmtId="0" fontId="0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workbookViewId="0">
      <selection activeCell="I7" sqref="I7"/>
    </sheetView>
  </sheetViews>
  <sheetFormatPr defaultRowHeight="15" x14ac:dyDescent="0.25"/>
  <cols>
    <col min="1" max="1" width="12.140625" bestFit="1" customWidth="1"/>
    <col min="2" max="2" width="10.140625" bestFit="1" customWidth="1"/>
    <col min="3" max="3" width="30.28515625" customWidth="1"/>
    <col min="6" max="6" width="12.42578125" bestFit="1" customWidth="1"/>
    <col min="7" max="7" width="12" bestFit="1" customWidth="1"/>
    <col min="8" max="8" width="12.42578125" bestFit="1" customWidth="1"/>
    <col min="9" max="9" width="11.140625" bestFit="1" customWidth="1"/>
    <col min="16" max="16" width="12" bestFit="1" customWidth="1"/>
  </cols>
  <sheetData>
    <row r="1" spans="1:15" x14ac:dyDescent="0.25">
      <c r="A1" s="1"/>
    </row>
    <row r="2" spans="1:15" x14ac:dyDescent="0.25">
      <c r="A2" t="s">
        <v>0</v>
      </c>
      <c r="F2" t="s">
        <v>1</v>
      </c>
    </row>
    <row r="3" spans="1:15" x14ac:dyDescent="0.25">
      <c r="F3" t="s">
        <v>2</v>
      </c>
    </row>
    <row r="4" spans="1:15" x14ac:dyDescent="0.25">
      <c r="F4" t="s">
        <v>3</v>
      </c>
    </row>
    <row r="5" spans="1:15" x14ac:dyDescent="0.25">
      <c r="A5" s="4"/>
    </row>
    <row r="6" spans="1:15" x14ac:dyDescent="0.25">
      <c r="A6" t="s">
        <v>4</v>
      </c>
      <c r="B6" s="5">
        <v>0.125</v>
      </c>
      <c r="C6" t="s">
        <v>6</v>
      </c>
      <c r="O6" s="6"/>
    </row>
    <row r="7" spans="1:15" x14ac:dyDescent="0.25">
      <c r="A7" t="s">
        <v>5</v>
      </c>
      <c r="B7" s="5">
        <f>SUM(1/121)</f>
        <v>8.2644628099173556E-3</v>
      </c>
      <c r="C7" t="s">
        <v>7</v>
      </c>
    </row>
    <row r="8" spans="1:15" x14ac:dyDescent="0.25">
      <c r="A8" t="s">
        <v>13</v>
      </c>
      <c r="B8" s="5">
        <f>SUM((1-(120/121)^36))</f>
        <v>0.25826029654437443</v>
      </c>
      <c r="C8" t="s">
        <v>12</v>
      </c>
    </row>
    <row r="10" spans="1:15" x14ac:dyDescent="0.25">
      <c r="A10" t="s">
        <v>8</v>
      </c>
      <c r="B10" s="2">
        <f>7/8</f>
        <v>0.875</v>
      </c>
      <c r="C10" t="s">
        <v>9</v>
      </c>
      <c r="I10" s="3"/>
    </row>
    <row r="11" spans="1:15" x14ac:dyDescent="0.25">
      <c r="A11" t="s">
        <v>15</v>
      </c>
      <c r="B11" s="2">
        <f>2/121</f>
        <v>1.6528925619834711E-2</v>
      </c>
      <c r="C11" t="s">
        <v>10</v>
      </c>
    </row>
    <row r="12" spans="1:15" x14ac:dyDescent="0.25">
      <c r="A12" t="s">
        <v>14</v>
      </c>
      <c r="B12" s="5">
        <f>SUM((1-(119/121)^36))</f>
        <v>0.45119598655448456</v>
      </c>
      <c r="C12" t="s">
        <v>11</v>
      </c>
    </row>
    <row r="15" spans="1:15" x14ac:dyDescent="0.25">
      <c r="A15" s="1"/>
      <c r="D15" s="1" t="s">
        <v>50</v>
      </c>
    </row>
    <row r="16" spans="1:15" x14ac:dyDescent="0.25">
      <c r="A16" t="s">
        <v>4</v>
      </c>
      <c r="B16" s="5">
        <v>0.125</v>
      </c>
      <c r="C16" t="s">
        <v>6</v>
      </c>
      <c r="H16" s="1" t="s">
        <v>18</v>
      </c>
    </row>
    <row r="17" spans="1:10" x14ac:dyDescent="0.25">
      <c r="A17" t="s">
        <v>24</v>
      </c>
      <c r="B17" s="5">
        <f>SUM(1/108)</f>
        <v>9.2592592592592587E-3</v>
      </c>
      <c r="C17" t="s">
        <v>7</v>
      </c>
      <c r="G17">
        <v>7</v>
      </c>
      <c r="H17" t="s">
        <v>16</v>
      </c>
    </row>
    <row r="18" spans="1:10" x14ac:dyDescent="0.25">
      <c r="A18" t="s">
        <v>13</v>
      </c>
      <c r="B18" s="5">
        <f>SUM((1-(107/108)^36))</f>
        <v>0.28458045764210227</v>
      </c>
      <c r="C18" t="s">
        <v>12</v>
      </c>
      <c r="G18">
        <v>4</v>
      </c>
      <c r="H18" t="s">
        <v>17</v>
      </c>
    </row>
    <row r="20" spans="1:10" x14ac:dyDescent="0.25">
      <c r="A20" t="s">
        <v>8</v>
      </c>
      <c r="B20" s="2">
        <f>7/8</f>
        <v>0.875</v>
      </c>
      <c r="C20" t="s">
        <v>9</v>
      </c>
      <c r="H20" s="1" t="s">
        <v>19</v>
      </c>
    </row>
    <row r="21" spans="1:10" x14ac:dyDescent="0.25">
      <c r="A21" t="s">
        <v>23</v>
      </c>
      <c r="B21" s="2">
        <f>2/108</f>
        <v>1.8518518518518517E-2</v>
      </c>
      <c r="C21" t="s">
        <v>10</v>
      </c>
      <c r="G21">
        <v>7</v>
      </c>
      <c r="H21" t="s">
        <v>16</v>
      </c>
    </row>
    <row r="22" spans="1:10" x14ac:dyDescent="0.25">
      <c r="A22" t="s">
        <v>22</v>
      </c>
      <c r="B22" s="5">
        <f>SUM((1-(106/108)^36))</f>
        <v>0.4897817932713453</v>
      </c>
      <c r="C22" t="s">
        <v>11</v>
      </c>
      <c r="G22">
        <v>8</v>
      </c>
      <c r="H22" t="s">
        <v>20</v>
      </c>
    </row>
    <row r="24" spans="1:10" x14ac:dyDescent="0.25">
      <c r="A24" s="1" t="s">
        <v>18</v>
      </c>
      <c r="H24" s="1" t="s">
        <v>19</v>
      </c>
    </row>
    <row r="25" spans="1:10" x14ac:dyDescent="0.25">
      <c r="A25" t="s">
        <v>25</v>
      </c>
      <c r="B25" s="5">
        <f>SUM(7/108)</f>
        <v>6.4814814814814811E-2</v>
      </c>
      <c r="C25" t="s">
        <v>21</v>
      </c>
      <c r="H25" t="s">
        <v>25</v>
      </c>
      <c r="I25" s="5">
        <f>SUM(7/108)</f>
        <v>6.4814814814814811E-2</v>
      </c>
      <c r="J25" t="s">
        <v>21</v>
      </c>
    </row>
    <row r="26" spans="1:10" x14ac:dyDescent="0.25">
      <c r="A26" t="s">
        <v>26</v>
      </c>
      <c r="B26" s="5">
        <f>SUM((1-(101/108)^36))</f>
        <v>0.910398710752929</v>
      </c>
      <c r="C26" t="s">
        <v>27</v>
      </c>
      <c r="H26" t="s">
        <v>26</v>
      </c>
      <c r="I26" s="5">
        <f>SUM((1-(101/108)^36))</f>
        <v>0.910398710752929</v>
      </c>
      <c r="J26" t="s">
        <v>27</v>
      </c>
    </row>
    <row r="28" spans="1:10" x14ac:dyDescent="0.25">
      <c r="A28" t="s">
        <v>29</v>
      </c>
      <c r="B28" s="2">
        <f>8/108</f>
        <v>7.407407407407407E-2</v>
      </c>
      <c r="C28" t="s">
        <v>31</v>
      </c>
      <c r="H28" t="s">
        <v>34</v>
      </c>
      <c r="I28" s="2">
        <f>16/108</f>
        <v>0.14814814814814814</v>
      </c>
      <c r="J28" t="s">
        <v>31</v>
      </c>
    </row>
    <row r="29" spans="1:10" x14ac:dyDescent="0.25">
      <c r="A29" t="s">
        <v>28</v>
      </c>
      <c r="B29" s="5">
        <f>SUM((1-(100/108)^36))</f>
        <v>0.93737542342645341</v>
      </c>
      <c r="C29" t="s">
        <v>32</v>
      </c>
      <c r="H29" t="s">
        <v>35</v>
      </c>
      <c r="I29" s="5">
        <f>SUM((1-(92/108)^36))</f>
        <v>0.99688751987485247</v>
      </c>
      <c r="J29" t="s">
        <v>32</v>
      </c>
    </row>
    <row r="31" spans="1:10" x14ac:dyDescent="0.25">
      <c r="A31" t="s">
        <v>44</v>
      </c>
      <c r="B31" s="2">
        <f>15/108</f>
        <v>0.1388888888888889</v>
      </c>
      <c r="C31" t="s">
        <v>39</v>
      </c>
      <c r="H31" t="s">
        <v>45</v>
      </c>
      <c r="I31" s="2">
        <f>23/108</f>
        <v>0.21296296296296297</v>
      </c>
      <c r="J31" t="s">
        <v>39</v>
      </c>
    </row>
    <row r="32" spans="1:10" x14ac:dyDescent="0.25">
      <c r="A32" t="s">
        <v>35</v>
      </c>
      <c r="B32" s="5">
        <f>SUM((1-(93/108)^36))</f>
        <v>0.99540663506851257</v>
      </c>
      <c r="C32" t="s">
        <v>40</v>
      </c>
      <c r="H32" t="s">
        <v>35</v>
      </c>
      <c r="I32" s="5">
        <f>SUM((1-(85/108)^36))</f>
        <v>0.99981977039612002</v>
      </c>
      <c r="J32" t="s">
        <v>40</v>
      </c>
    </row>
    <row r="33" spans="1:10" x14ac:dyDescent="0.25">
      <c r="B33" s="5"/>
      <c r="I33" s="5"/>
    </row>
    <row r="34" spans="1:10" x14ac:dyDescent="0.25">
      <c r="A34" t="s">
        <v>30</v>
      </c>
      <c r="B34" s="2">
        <f>4/108</f>
        <v>3.7037037037037035E-2</v>
      </c>
      <c r="C34" s="7" t="s">
        <v>42</v>
      </c>
      <c r="I34" s="5"/>
    </row>
    <row r="35" spans="1:10" x14ac:dyDescent="0.25">
      <c r="A35" t="s">
        <v>43</v>
      </c>
      <c r="B35" s="5">
        <f>SUM((1-(104/108)^36))</f>
        <v>0.74299296152058392</v>
      </c>
      <c r="C35" s="7" t="s">
        <v>41</v>
      </c>
    </row>
    <row r="36" spans="1:10" x14ac:dyDescent="0.25">
      <c r="B36" s="5"/>
    </row>
    <row r="37" spans="1:10" x14ac:dyDescent="0.25">
      <c r="B37" s="5"/>
      <c r="D37" s="1" t="s">
        <v>33</v>
      </c>
    </row>
    <row r="38" spans="1:10" x14ac:dyDescent="0.25">
      <c r="A38" s="1"/>
      <c r="H38" s="1" t="s">
        <v>18</v>
      </c>
    </row>
    <row r="39" spans="1:10" x14ac:dyDescent="0.25">
      <c r="A39" t="s">
        <v>4</v>
      </c>
      <c r="B39" s="5">
        <v>0.125</v>
      </c>
      <c r="C39" t="s">
        <v>6</v>
      </c>
      <c r="G39">
        <v>8</v>
      </c>
      <c r="H39" t="s">
        <v>16</v>
      </c>
    </row>
    <row r="40" spans="1:10" x14ac:dyDescent="0.25">
      <c r="A40" t="s">
        <v>5</v>
      </c>
      <c r="B40" s="5">
        <f>SUM(1/121)</f>
        <v>8.2644628099173556E-3</v>
      </c>
      <c r="C40" t="s">
        <v>7</v>
      </c>
      <c r="G40">
        <v>4</v>
      </c>
      <c r="H40" t="s">
        <v>17</v>
      </c>
    </row>
    <row r="41" spans="1:10" x14ac:dyDescent="0.25">
      <c r="A41" t="s">
        <v>13</v>
      </c>
      <c r="B41" s="5">
        <f>SUM((1-(120/121)^36))</f>
        <v>0.25826029654437443</v>
      </c>
      <c r="C41" t="s">
        <v>12</v>
      </c>
    </row>
    <row r="42" spans="1:10" x14ac:dyDescent="0.25">
      <c r="H42" s="1" t="s">
        <v>19</v>
      </c>
    </row>
    <row r="43" spans="1:10" x14ac:dyDescent="0.25">
      <c r="A43" t="s">
        <v>8</v>
      </c>
      <c r="B43" s="2">
        <f>7/8</f>
        <v>0.875</v>
      </c>
      <c r="C43" t="s">
        <v>9</v>
      </c>
      <c r="G43">
        <v>9</v>
      </c>
      <c r="H43" t="s">
        <v>16</v>
      </c>
    </row>
    <row r="44" spans="1:10" x14ac:dyDescent="0.25">
      <c r="A44" t="s">
        <v>15</v>
      </c>
      <c r="B44" s="2">
        <f>2/121</f>
        <v>1.6528925619834711E-2</v>
      </c>
      <c r="C44" t="s">
        <v>10</v>
      </c>
      <c r="G44">
        <v>7</v>
      </c>
      <c r="H44" t="s">
        <v>20</v>
      </c>
    </row>
    <row r="45" spans="1:10" x14ac:dyDescent="0.25">
      <c r="A45" t="s">
        <v>14</v>
      </c>
      <c r="B45" s="5">
        <f>SUM((1-(119/121)^36))</f>
        <v>0.45119598655448456</v>
      </c>
      <c r="C45" t="s">
        <v>11</v>
      </c>
    </row>
    <row r="46" spans="1:10" x14ac:dyDescent="0.25">
      <c r="B46" s="5"/>
    </row>
    <row r="47" spans="1:10" x14ac:dyDescent="0.25">
      <c r="A47" s="1" t="s">
        <v>18</v>
      </c>
      <c r="H47" s="1" t="s">
        <v>19</v>
      </c>
    </row>
    <row r="48" spans="1:10" x14ac:dyDescent="0.25">
      <c r="A48" t="s">
        <v>37</v>
      </c>
      <c r="B48" s="5">
        <f>SUM(8/121)</f>
        <v>6.6115702479338845E-2</v>
      </c>
      <c r="C48" t="s">
        <v>21</v>
      </c>
      <c r="H48" t="s">
        <v>48</v>
      </c>
      <c r="I48" s="5">
        <f>SUM(9/121)</f>
        <v>7.43801652892562E-2</v>
      </c>
      <c r="J48" t="s">
        <v>21</v>
      </c>
    </row>
    <row r="49" spans="1:10" x14ac:dyDescent="0.25">
      <c r="A49" t="s">
        <v>38</v>
      </c>
      <c r="B49" s="5">
        <f>SUM((1-(113/121)^36))</f>
        <v>0.91477821350828314</v>
      </c>
      <c r="C49" t="s">
        <v>27</v>
      </c>
      <c r="H49" t="s">
        <v>28</v>
      </c>
      <c r="I49" s="5">
        <f>SUM((1-(112/121)^36))</f>
        <v>0.93811641219148756</v>
      </c>
      <c r="J49" t="s">
        <v>27</v>
      </c>
    </row>
    <row r="51" spans="1:10" x14ac:dyDescent="0.25">
      <c r="A51" t="s">
        <v>37</v>
      </c>
      <c r="B51" s="2">
        <f>8/121</f>
        <v>6.6115702479338845E-2</v>
      </c>
      <c r="C51" t="s">
        <v>31</v>
      </c>
      <c r="H51" t="s">
        <v>49</v>
      </c>
      <c r="I51" s="2">
        <f>14/121</f>
        <v>0.11570247933884298</v>
      </c>
      <c r="J51" t="s">
        <v>31</v>
      </c>
    </row>
    <row r="52" spans="1:10" x14ac:dyDescent="0.25">
      <c r="A52" t="s">
        <v>38</v>
      </c>
      <c r="B52" s="5">
        <f>SUM((1-(113/121)^36))</f>
        <v>0.91477821350828314</v>
      </c>
      <c r="C52" t="s">
        <v>32</v>
      </c>
      <c r="H52" t="s">
        <v>36</v>
      </c>
      <c r="I52" s="5">
        <f>SUM((1-(107/121)^36))</f>
        <v>0.98804519035534577</v>
      </c>
      <c r="J52" t="s">
        <v>32</v>
      </c>
    </row>
    <row r="54" spans="1:10" x14ac:dyDescent="0.25">
      <c r="A54" t="s">
        <v>46</v>
      </c>
      <c r="B54" s="2">
        <f>16/121</f>
        <v>0.13223140495867769</v>
      </c>
      <c r="C54" t="s">
        <v>39</v>
      </c>
      <c r="H54" t="s">
        <v>47</v>
      </c>
      <c r="I54" s="2">
        <f>23/121</f>
        <v>0.19008264462809918</v>
      </c>
      <c r="J54" t="s">
        <v>39</v>
      </c>
    </row>
    <row r="55" spans="1:10" x14ac:dyDescent="0.25">
      <c r="A55" t="s">
        <v>36</v>
      </c>
      <c r="B55" s="5">
        <f>SUM((1-(105/121)^36))</f>
        <v>0.99393903975881037</v>
      </c>
      <c r="C55" t="s">
        <v>40</v>
      </c>
      <c r="H55" t="s">
        <v>35</v>
      </c>
      <c r="I55" s="5">
        <f>SUM((1-(98/121)^36))</f>
        <v>0.99949433209043259</v>
      </c>
      <c r="J55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Landon Crispens</dc:creator>
  <cp:lastModifiedBy>Landon Crispens</cp:lastModifiedBy>
  <dcterms:created xsi:type="dcterms:W3CDTF">2019-12-11T03:12:51Z</dcterms:created>
  <dcterms:modified xsi:type="dcterms:W3CDTF">2019-12-25T20:07:17Z</dcterms:modified>
</cp:coreProperties>
</file>