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ent\OneDrive\Desktop\MTG Articles\"/>
    </mc:Choice>
  </mc:AlternateContent>
  <bookViews>
    <workbookView xWindow="0" yWindow="0" windowWidth="9570" windowHeight="2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L16" i="1" l="1"/>
  <c r="L17" i="1"/>
  <c r="L19" i="1"/>
  <c r="L20" i="1"/>
  <c r="L18" i="1"/>
  <c r="Q37" i="1" l="1"/>
  <c r="E37" i="1"/>
  <c r="P35" i="1"/>
  <c r="D35" i="1"/>
  <c r="P22" i="1" l="1"/>
  <c r="P10" i="1"/>
  <c r="Q28" i="1" s="1"/>
  <c r="D10" i="1"/>
  <c r="E28" i="1" s="1"/>
  <c r="D22" i="1"/>
  <c r="P12" i="1"/>
  <c r="P34" i="1" s="1"/>
  <c r="D12" i="1"/>
  <c r="D34" i="1" s="1"/>
  <c r="D24" i="1"/>
  <c r="D28" i="1" l="1"/>
  <c r="D30" i="1"/>
  <c r="D32" i="1" s="1"/>
  <c r="E30" i="1"/>
  <c r="Q30" i="1"/>
  <c r="P28" i="1"/>
  <c r="P30" i="1"/>
  <c r="P32" i="1" s="1"/>
</calcChain>
</file>

<file path=xl/sharedStrings.xml><?xml version="1.0" encoding="utf-8"?>
<sst xmlns="http://schemas.openxmlformats.org/spreadsheetml/2006/main" count="103" uniqueCount="62">
  <si>
    <t>Deck Name</t>
  </si>
  <si>
    <t>Cost</t>
  </si>
  <si>
    <t>Link</t>
  </si>
  <si>
    <t>Bant Yorion</t>
  </si>
  <si>
    <t>Colors</t>
  </si>
  <si>
    <t>Jeskai Lukka</t>
  </si>
  <si>
    <t>https://www.mtggoldfish.com/deck/3026723#paper</t>
  </si>
  <si>
    <t>https://www.mtggoldfish.com/deck/3026653#paper</t>
  </si>
  <si>
    <t>Bant Ramp</t>
  </si>
  <si>
    <t>https://www.mtggoldfish.com/deck/2869246#paper</t>
  </si>
  <si>
    <t>Esper Control</t>
  </si>
  <si>
    <t>5-Color Yorion</t>
  </si>
  <si>
    <t>WUBRG</t>
  </si>
  <si>
    <t>UGW</t>
  </si>
  <si>
    <t>URW</t>
  </si>
  <si>
    <t>UBW</t>
  </si>
  <si>
    <t>WU</t>
  </si>
  <si>
    <t>https://www.mtggoldfish.com/deck/2828585#paper</t>
  </si>
  <si>
    <t>Jeskai Fires</t>
  </si>
  <si>
    <t>https://www.mtggoldfish.com/deck/2905292#paper</t>
  </si>
  <si>
    <t>Niv to Light</t>
  </si>
  <si>
    <t>https://www.mtggoldfish.com/archetype/niv-to-light#paper</t>
  </si>
  <si>
    <t>Niv to Light Yorion</t>
  </si>
  <si>
    <t>https://www.mtggoldfish.com/deck/3004166#paper</t>
  </si>
  <si>
    <t>UW Devotion Yorion</t>
  </si>
  <si>
    <t>UW</t>
  </si>
  <si>
    <t>White Devotion</t>
  </si>
  <si>
    <t>W</t>
  </si>
  <si>
    <t>https://www.mtggoldfish.com/deck/3004171#paper</t>
  </si>
  <si>
    <t>UW Control</t>
  </si>
  <si>
    <t>https://www.mtggoldfish.com/deck/3019265#paper</t>
  </si>
  <si>
    <t>Superfriends V2</t>
  </si>
  <si>
    <t xml:space="preserve">Superfriends </t>
  </si>
  <si>
    <t>https://www.mtggoldfish.com/deck/3019271#paper</t>
  </si>
  <si>
    <t>https://www.mtggoldfish.com/deck/3019262#paper</t>
  </si>
  <si>
    <t>https://www.mtggoldfish.com/deck/3026731#paper</t>
  </si>
  <si>
    <t>https://www.mtggoldfish.com/deck/2878258#paper</t>
  </si>
  <si>
    <t>4 Color Superfriend</t>
  </si>
  <si>
    <t>https://www.mtggoldfish.com/deck/2878467#paper</t>
  </si>
  <si>
    <t>UBRW</t>
  </si>
  <si>
    <t>https://www.mtggoldfish.com/deck/3026953#paper</t>
  </si>
  <si>
    <t>https://www.mtggoldfish.com/deck/2940757#paper</t>
  </si>
  <si>
    <t>Paper Financial Costs by Deck with and without Yorion 5-18-20 Data Pull</t>
  </si>
  <si>
    <t>Pioneer with Yorion</t>
  </si>
  <si>
    <t>Standard  with Yorion</t>
  </si>
  <si>
    <t xml:space="preserve">Pioneer WITHOUT Yorion </t>
  </si>
  <si>
    <t xml:space="preserve">Standard WITHOUT Yorion </t>
  </si>
  <si>
    <t>https://www.mtggoldfish.com/deck/2963181#paper</t>
  </si>
  <si>
    <t>Superfriends</t>
  </si>
  <si>
    <t>Total</t>
  </si>
  <si>
    <t>Average</t>
  </si>
  <si>
    <t>Standard Yorion Cost Comparion</t>
  </si>
  <si>
    <t>Total Difference</t>
  </si>
  <si>
    <t>Average Difference</t>
  </si>
  <si>
    <t>Pioneer Yorion Cost Comparion</t>
  </si>
  <si>
    <t>Avg. $ Per Card Added</t>
  </si>
  <si>
    <t>Avg. $ Per Card 75</t>
  </si>
  <si>
    <t>Avg. $ Per Card 95</t>
  </si>
  <si>
    <t>Inc.cards per deck from 75 to 95</t>
  </si>
  <si>
    <t>https://www.mtggoldfish.com/deck/3033318#paper</t>
  </si>
  <si>
    <t>https://www.mtggoldfish.com/deck/2911779#paper</t>
  </si>
  <si>
    <t>https://www.mtggoldfish.com/deck/3026894#paper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</si>
</sst>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3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2" fillId="0" borderId="0" xfId="0" applyNumberFormat="1" applyFont="1"/>
    <xf numFmtId="164" fontId="2" fillId="0" borderId="0" xfId="2" applyNumberFormat="1" applyFont="1"/>
    <xf numFmtId="0" fontId="0" fillId="0" borderId="0" xfId="0" applyBorder="1"/>
    <xf numFmtId="164" fontId="0" fillId="0" borderId="0" xfId="2" applyNumberFormat="1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tggoldfish.com/deck/3004171" TargetMode="External"/><Relationship Id="rId13" Type="http://schemas.openxmlformats.org/officeDocument/2006/relationships/hyperlink" Target="https://www.mtggoldfish.com/deck/2878258" TargetMode="External"/><Relationship Id="rId3" Type="http://schemas.openxmlformats.org/officeDocument/2006/relationships/hyperlink" Target="https://www.mtggoldfish.com/deck/2828585" TargetMode="External"/><Relationship Id="rId7" Type="http://schemas.openxmlformats.org/officeDocument/2006/relationships/hyperlink" Target="https://www.mtggoldfish.com/deck/3004166" TargetMode="External"/><Relationship Id="rId12" Type="http://schemas.openxmlformats.org/officeDocument/2006/relationships/hyperlink" Target="https://www.mtggoldfish.com/deck/302673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mtggoldfish.com/deck/3026653" TargetMode="External"/><Relationship Id="rId16" Type="http://schemas.openxmlformats.org/officeDocument/2006/relationships/hyperlink" Target="https://www.mtggoldfish.com/deck/3026894" TargetMode="External"/><Relationship Id="rId1" Type="http://schemas.openxmlformats.org/officeDocument/2006/relationships/hyperlink" Target="https://www.mtggoldfish.com/deck/3026723" TargetMode="External"/><Relationship Id="rId6" Type="http://schemas.openxmlformats.org/officeDocument/2006/relationships/hyperlink" Target="https://www.mtggoldfish.com/archetype/niv-to-light" TargetMode="External"/><Relationship Id="rId11" Type="http://schemas.openxmlformats.org/officeDocument/2006/relationships/hyperlink" Target="https://www.mtggoldfish.com/deck/3019262" TargetMode="External"/><Relationship Id="rId5" Type="http://schemas.openxmlformats.org/officeDocument/2006/relationships/hyperlink" Target="https://www.mtggoldfish.com/deck/2869246" TargetMode="External"/><Relationship Id="rId15" Type="http://schemas.openxmlformats.org/officeDocument/2006/relationships/hyperlink" Target="https://www.mtggoldfish.com/deck/2963181" TargetMode="External"/><Relationship Id="rId10" Type="http://schemas.openxmlformats.org/officeDocument/2006/relationships/hyperlink" Target="https://www.mtggoldfish.com/deck/3019271" TargetMode="External"/><Relationship Id="rId4" Type="http://schemas.openxmlformats.org/officeDocument/2006/relationships/hyperlink" Target="https://www.mtggoldfish.com/deck/2905292" TargetMode="External"/><Relationship Id="rId9" Type="http://schemas.openxmlformats.org/officeDocument/2006/relationships/hyperlink" Target="https://www.mtggoldfish.com/deck/3019265" TargetMode="External"/><Relationship Id="rId14" Type="http://schemas.openxmlformats.org/officeDocument/2006/relationships/hyperlink" Target="https://www.mtggoldfish.com/deck/2878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W11" sqref="W11"/>
    </sheetView>
  </sheetViews>
  <sheetFormatPr defaultRowHeight="15" x14ac:dyDescent="0.25"/>
  <cols>
    <col min="1" max="1" width="5.28515625" customWidth="1"/>
    <col min="4" max="4" width="10.5703125" bestFit="1" customWidth="1"/>
    <col min="12" max="12" width="0" hidden="1" customWidth="1"/>
    <col min="16" max="16" width="11.42578125" customWidth="1"/>
  </cols>
  <sheetData>
    <row r="1" spans="1:22" x14ac:dyDescent="0.25">
      <c r="B1" s="4" t="s">
        <v>42</v>
      </c>
      <c r="C1" s="4"/>
      <c r="D1" s="4"/>
      <c r="E1" s="4"/>
      <c r="F1" s="4"/>
    </row>
    <row r="2" spans="1:22" x14ac:dyDescent="0.25">
      <c r="B2" s="4" t="s">
        <v>44</v>
      </c>
      <c r="C2" s="4"/>
      <c r="D2" s="4"/>
      <c r="E2" s="4"/>
      <c r="F2" s="4"/>
      <c r="N2" s="4" t="s">
        <v>43</v>
      </c>
    </row>
    <row r="3" spans="1:22" x14ac:dyDescent="0.25">
      <c r="B3" s="5" t="s">
        <v>0</v>
      </c>
      <c r="C3" s="5"/>
      <c r="D3" s="6" t="s">
        <v>1</v>
      </c>
      <c r="E3" s="6" t="s">
        <v>4</v>
      </c>
      <c r="F3" s="6" t="s">
        <v>2</v>
      </c>
      <c r="G3" s="7"/>
      <c r="H3" s="7"/>
      <c r="I3" s="7"/>
      <c r="J3" s="7"/>
      <c r="K3" s="10"/>
      <c r="N3" s="5" t="s">
        <v>0</v>
      </c>
      <c r="O3" s="7"/>
      <c r="P3" s="6" t="s">
        <v>1</v>
      </c>
      <c r="Q3" s="6" t="s">
        <v>4</v>
      </c>
      <c r="R3" s="6" t="s">
        <v>2</v>
      </c>
      <c r="S3" s="7"/>
      <c r="T3" s="7"/>
      <c r="U3" s="7"/>
      <c r="V3" s="7"/>
    </row>
    <row r="4" spans="1:22" x14ac:dyDescent="0.25">
      <c r="A4" s="3">
        <v>1</v>
      </c>
      <c r="B4" t="s">
        <v>3</v>
      </c>
      <c r="D4" s="2">
        <v>586.37</v>
      </c>
      <c r="E4" s="3" t="s">
        <v>13</v>
      </c>
      <c r="F4" s="1" t="s">
        <v>6</v>
      </c>
      <c r="M4" s="3">
        <v>1</v>
      </c>
      <c r="N4" t="s">
        <v>29</v>
      </c>
      <c r="P4" s="2">
        <v>400.95</v>
      </c>
      <c r="Q4" s="3" t="s">
        <v>16</v>
      </c>
      <c r="R4" s="1" t="s">
        <v>59</v>
      </c>
    </row>
    <row r="5" spans="1:22" x14ac:dyDescent="0.25">
      <c r="A5" s="3">
        <v>2</v>
      </c>
      <c r="B5" t="s">
        <v>5</v>
      </c>
      <c r="D5" s="2">
        <v>433.95</v>
      </c>
      <c r="E5" s="3" t="s">
        <v>14</v>
      </c>
      <c r="F5" s="1" t="s">
        <v>7</v>
      </c>
      <c r="M5" s="3">
        <v>2</v>
      </c>
      <c r="N5" t="s">
        <v>24</v>
      </c>
      <c r="P5" s="2">
        <v>518.4</v>
      </c>
      <c r="Q5" s="3" t="s">
        <v>25</v>
      </c>
      <c r="R5" s="1" t="s">
        <v>28</v>
      </c>
    </row>
    <row r="6" spans="1:22" x14ac:dyDescent="0.25">
      <c r="A6" s="3">
        <v>3</v>
      </c>
      <c r="B6" t="s">
        <v>10</v>
      </c>
      <c r="D6" s="2">
        <v>292.64999999999998</v>
      </c>
      <c r="E6" s="3" t="s">
        <v>15</v>
      </c>
      <c r="F6" s="1" t="s">
        <v>61</v>
      </c>
      <c r="M6" s="3">
        <v>3</v>
      </c>
      <c r="N6" t="s">
        <v>22</v>
      </c>
      <c r="P6" s="2">
        <v>812.95</v>
      </c>
      <c r="Q6" s="3" t="s">
        <v>12</v>
      </c>
      <c r="R6" s="1" t="s">
        <v>23</v>
      </c>
    </row>
    <row r="7" spans="1:22" x14ac:dyDescent="0.25">
      <c r="A7" s="3">
        <v>4</v>
      </c>
      <c r="B7" t="s">
        <v>11</v>
      </c>
      <c r="D7" s="2">
        <v>484.21</v>
      </c>
      <c r="E7" s="3" t="s">
        <v>12</v>
      </c>
      <c r="F7" s="1" t="s">
        <v>40</v>
      </c>
      <c r="M7" s="3">
        <v>4</v>
      </c>
      <c r="N7" t="s">
        <v>32</v>
      </c>
      <c r="P7" s="2">
        <v>549.87</v>
      </c>
      <c r="Q7" s="3" t="s">
        <v>14</v>
      </c>
      <c r="R7" s="1" t="s">
        <v>30</v>
      </c>
    </row>
    <row r="8" spans="1:22" x14ac:dyDescent="0.25">
      <c r="A8" s="3">
        <v>5</v>
      </c>
      <c r="B8" t="s">
        <v>29</v>
      </c>
      <c r="D8" s="2">
        <v>308.2</v>
      </c>
      <c r="E8" s="3" t="s">
        <v>25</v>
      </c>
      <c r="F8" s="1" t="s">
        <v>35</v>
      </c>
      <c r="M8" s="3">
        <v>5</v>
      </c>
      <c r="N8" t="s">
        <v>31</v>
      </c>
      <c r="P8" s="2">
        <v>488.61</v>
      </c>
      <c r="Q8" s="3" t="s">
        <v>14</v>
      </c>
      <c r="R8" s="1" t="s">
        <v>33</v>
      </c>
    </row>
    <row r="9" spans="1:22" x14ac:dyDescent="0.25">
      <c r="A9" s="3"/>
      <c r="M9" s="3"/>
      <c r="P9" s="2"/>
      <c r="Q9" s="3"/>
      <c r="R9" s="1"/>
      <c r="S9" s="1"/>
      <c r="T9" s="1"/>
      <c r="U9" s="1"/>
      <c r="V9" s="1"/>
    </row>
    <row r="10" spans="1:22" x14ac:dyDescent="0.25">
      <c r="B10" s="4" t="s">
        <v>49</v>
      </c>
      <c r="D10" s="8">
        <f>SUM(D4:D8)</f>
        <v>2105.3799999999997</v>
      </c>
      <c r="N10" s="4" t="s">
        <v>49</v>
      </c>
      <c r="O10" s="4"/>
      <c r="P10" s="8">
        <f>SUM(P4:P8)</f>
        <v>2770.78</v>
      </c>
    </row>
    <row r="11" spans="1:22" x14ac:dyDescent="0.25">
      <c r="B11" s="4"/>
      <c r="D11" s="8"/>
      <c r="N11" s="4"/>
      <c r="O11" s="4"/>
      <c r="P11" s="8"/>
    </row>
    <row r="12" spans="1:22" x14ac:dyDescent="0.25">
      <c r="B12" s="4" t="s">
        <v>50</v>
      </c>
      <c r="D12" s="8">
        <f>AVERAGE(D4:D8)</f>
        <v>421.07599999999991</v>
      </c>
      <c r="N12" s="4" t="s">
        <v>50</v>
      </c>
      <c r="O12" s="4"/>
      <c r="P12" s="8">
        <f>AVERAGE(P4:P8)</f>
        <v>554.15600000000006</v>
      </c>
    </row>
    <row r="13" spans="1:22" x14ac:dyDescent="0.25">
      <c r="D13" s="8"/>
    </row>
    <row r="14" spans="1:22" x14ac:dyDescent="0.25">
      <c r="B14" s="4" t="s">
        <v>46</v>
      </c>
      <c r="C14" s="4"/>
      <c r="D14" s="4"/>
      <c r="E14" s="4"/>
      <c r="F14" s="4"/>
      <c r="N14" s="4" t="s">
        <v>45</v>
      </c>
    </row>
    <row r="15" spans="1:22" x14ac:dyDescent="0.25">
      <c r="B15" s="5" t="s">
        <v>0</v>
      </c>
      <c r="C15" s="5"/>
      <c r="D15" s="6" t="s">
        <v>1</v>
      </c>
      <c r="E15" s="6" t="s">
        <v>4</v>
      </c>
      <c r="F15" s="6" t="s">
        <v>2</v>
      </c>
      <c r="G15" s="7"/>
      <c r="H15" s="7"/>
      <c r="I15" s="7"/>
      <c r="J15" s="7"/>
      <c r="K15" s="10"/>
      <c r="N15" s="5" t="s">
        <v>0</v>
      </c>
      <c r="O15" s="7"/>
      <c r="P15" s="6" t="s">
        <v>1</v>
      </c>
      <c r="Q15" s="6" t="s">
        <v>4</v>
      </c>
      <c r="R15" s="6" t="s">
        <v>2</v>
      </c>
      <c r="S15" s="7"/>
      <c r="T15" s="7"/>
      <c r="U15" s="7"/>
      <c r="V15" s="7"/>
    </row>
    <row r="16" spans="1:22" x14ac:dyDescent="0.25">
      <c r="A16" s="3">
        <v>1</v>
      </c>
      <c r="B16" t="s">
        <v>8</v>
      </c>
      <c r="D16" s="2">
        <v>604.77</v>
      </c>
      <c r="E16" s="3" t="s">
        <v>13</v>
      </c>
      <c r="F16" s="1" t="s">
        <v>9</v>
      </c>
      <c r="L16" s="11">
        <f>(D4-D16)/D16</f>
        <v>-3.0424789589430654E-2</v>
      </c>
      <c r="M16" s="3">
        <v>1</v>
      </c>
      <c r="N16" t="s">
        <v>29</v>
      </c>
      <c r="P16" s="2">
        <v>389.13</v>
      </c>
      <c r="Q16" s="3" t="s">
        <v>25</v>
      </c>
      <c r="R16" s="1" t="s">
        <v>60</v>
      </c>
    </row>
    <row r="17" spans="1:22" x14ac:dyDescent="0.25">
      <c r="A17" s="3">
        <v>2</v>
      </c>
      <c r="B17" t="s">
        <v>10</v>
      </c>
      <c r="D17" s="2">
        <v>291.77999999999997</v>
      </c>
      <c r="E17" s="3" t="s">
        <v>15</v>
      </c>
      <c r="F17" s="1" t="s">
        <v>17</v>
      </c>
      <c r="L17" s="11">
        <f>(D6-D17)/D17</f>
        <v>2.9816985399959031E-3</v>
      </c>
      <c r="M17" s="3">
        <v>2</v>
      </c>
      <c r="N17" t="s">
        <v>20</v>
      </c>
      <c r="P17" s="2">
        <v>632.11</v>
      </c>
      <c r="Q17" s="3" t="s">
        <v>12</v>
      </c>
      <c r="R17" s="1" t="s">
        <v>21</v>
      </c>
    </row>
    <row r="18" spans="1:22" x14ac:dyDescent="0.25">
      <c r="A18" s="3">
        <v>3</v>
      </c>
      <c r="B18" t="s">
        <v>18</v>
      </c>
      <c r="D18" s="2">
        <v>380.57</v>
      </c>
      <c r="E18" s="3" t="s">
        <v>14</v>
      </c>
      <c r="F18" s="1" t="s">
        <v>19</v>
      </c>
      <c r="L18" s="11">
        <f>(D5-D18)/D18</f>
        <v>0.14026328927661139</v>
      </c>
      <c r="M18" s="3">
        <v>3</v>
      </c>
      <c r="N18" t="s">
        <v>26</v>
      </c>
      <c r="P18" s="2">
        <v>425.6</v>
      </c>
      <c r="Q18" s="3" t="s">
        <v>27</v>
      </c>
      <c r="R18" s="1" t="s">
        <v>41</v>
      </c>
      <c r="S18" s="1"/>
    </row>
    <row r="19" spans="1:22" x14ac:dyDescent="0.25">
      <c r="A19" s="3">
        <v>4</v>
      </c>
      <c r="B19" t="s">
        <v>29</v>
      </c>
      <c r="D19" s="2">
        <v>306.14</v>
      </c>
      <c r="E19" s="3" t="s">
        <v>25</v>
      </c>
      <c r="F19" s="1" t="s">
        <v>36</v>
      </c>
      <c r="L19" s="11">
        <f>(D6-D19)/D19</f>
        <v>-4.4064806951068174E-2</v>
      </c>
      <c r="M19" s="3">
        <v>4</v>
      </c>
      <c r="N19" t="s">
        <v>48</v>
      </c>
      <c r="P19" s="2">
        <v>400.9</v>
      </c>
      <c r="Q19" s="3" t="s">
        <v>14</v>
      </c>
      <c r="R19" s="1" t="s">
        <v>34</v>
      </c>
    </row>
    <row r="20" spans="1:22" x14ac:dyDescent="0.25">
      <c r="A20" s="3">
        <v>5</v>
      </c>
      <c r="B20" t="s">
        <v>37</v>
      </c>
      <c r="D20" s="2">
        <v>326.52999999999997</v>
      </c>
      <c r="E20" s="3" t="s">
        <v>39</v>
      </c>
      <c r="F20" s="1" t="s">
        <v>38</v>
      </c>
      <c r="L20" s="11">
        <f>(D7-D20)/D20</f>
        <v>0.48289590542982275</v>
      </c>
      <c r="M20" s="3">
        <v>5</v>
      </c>
      <c r="N20" t="s">
        <v>31</v>
      </c>
      <c r="P20" s="2">
        <v>475.28</v>
      </c>
      <c r="Q20" s="3" t="s">
        <v>14</v>
      </c>
      <c r="R20" s="1" t="s">
        <v>47</v>
      </c>
      <c r="S20" s="1"/>
      <c r="T20" s="1"/>
      <c r="U20" s="1"/>
      <c r="V20" s="1"/>
    </row>
    <row r="21" spans="1:22" x14ac:dyDescent="0.25">
      <c r="A21" s="3"/>
      <c r="M21" s="3"/>
    </row>
    <row r="22" spans="1:22" x14ac:dyDescent="0.25">
      <c r="B22" s="4" t="s">
        <v>49</v>
      </c>
      <c r="C22" s="4"/>
      <c r="D22" s="8">
        <f>SUM(D16:D20)</f>
        <v>1909.7899999999997</v>
      </c>
      <c r="N22" s="4" t="s">
        <v>49</v>
      </c>
      <c r="O22" s="4"/>
      <c r="P22" s="8">
        <f>SUM(P16:P20)</f>
        <v>2323.0200000000004</v>
      </c>
    </row>
    <row r="23" spans="1:22" x14ac:dyDescent="0.25">
      <c r="B23" s="4"/>
      <c r="C23" s="4"/>
      <c r="D23" s="8"/>
      <c r="N23" s="4"/>
      <c r="O23" s="4"/>
      <c r="P23" s="8"/>
    </row>
    <row r="24" spans="1:22" x14ac:dyDescent="0.25">
      <c r="B24" s="4" t="s">
        <v>50</v>
      </c>
      <c r="C24" s="4"/>
      <c r="D24" s="8">
        <f>AVERAGE(D16:D20)</f>
        <v>381.95799999999997</v>
      </c>
      <c r="N24" s="4" t="s">
        <v>50</v>
      </c>
      <c r="O24" s="4"/>
      <c r="P24" s="8">
        <f>AVERAGE(P16:P20)</f>
        <v>464.6040000000001</v>
      </c>
    </row>
    <row r="26" spans="1:22" x14ac:dyDescent="0.25">
      <c r="B26" s="5" t="s">
        <v>51</v>
      </c>
      <c r="C26" s="5"/>
      <c r="D26" s="5"/>
      <c r="N26" s="5" t="s">
        <v>54</v>
      </c>
      <c r="O26" s="5"/>
      <c r="P26" s="5"/>
    </row>
    <row r="28" spans="1:22" x14ac:dyDescent="0.25">
      <c r="B28" s="4" t="s">
        <v>52</v>
      </c>
      <c r="C28" s="4"/>
      <c r="D28" s="8">
        <f>D10-D22</f>
        <v>195.58999999999992</v>
      </c>
      <c r="E28" s="9">
        <f>(D10-D22)/D22</f>
        <v>0.10241440158342013</v>
      </c>
      <c r="N28" s="4" t="s">
        <v>52</v>
      </c>
      <c r="O28" s="4"/>
      <c r="P28" s="8">
        <f>P10-P22</f>
        <v>447.75999999999976</v>
      </c>
      <c r="Q28" s="9">
        <f>(P10-P22)/P22</f>
        <v>0.19274909385196842</v>
      </c>
    </row>
    <row r="29" spans="1:22" x14ac:dyDescent="0.25">
      <c r="B29" s="4"/>
      <c r="C29" s="4"/>
      <c r="D29" s="4"/>
      <c r="E29" s="4"/>
      <c r="N29" s="4"/>
      <c r="O29" s="4"/>
      <c r="P29" s="4"/>
      <c r="Q29" s="4"/>
    </row>
    <row r="30" spans="1:22" x14ac:dyDescent="0.25">
      <c r="B30" s="4" t="s">
        <v>53</v>
      </c>
      <c r="C30" s="4"/>
      <c r="D30" s="8">
        <f>D12-D24</f>
        <v>39.117999999999938</v>
      </c>
      <c r="E30" s="9">
        <f>(D12-D24)/D24</f>
        <v>0.10241440158342001</v>
      </c>
      <c r="N30" s="4" t="s">
        <v>53</v>
      </c>
      <c r="O30" s="4"/>
      <c r="P30" s="8">
        <f>P12-P24</f>
        <v>89.551999999999964</v>
      </c>
      <c r="Q30" s="9">
        <f>(P12-P24)/P24</f>
        <v>0.19274909385196845</v>
      </c>
    </row>
    <row r="31" spans="1:22" x14ac:dyDescent="0.25">
      <c r="B31" s="4"/>
      <c r="C31" s="4"/>
      <c r="D31" s="4"/>
      <c r="E31" s="4"/>
      <c r="N31" s="4"/>
      <c r="O31" s="4"/>
      <c r="P31" s="4"/>
      <c r="Q31" s="4"/>
    </row>
    <row r="32" spans="1:22" x14ac:dyDescent="0.25">
      <c r="B32" s="4" t="s">
        <v>55</v>
      </c>
      <c r="C32" s="4"/>
      <c r="D32" s="8">
        <f>D30/20</f>
        <v>1.9558999999999969</v>
      </c>
      <c r="E32" s="4"/>
      <c r="N32" s="4" t="s">
        <v>55</v>
      </c>
      <c r="O32" s="4"/>
      <c r="P32" s="8">
        <f>P30/20</f>
        <v>4.477599999999998</v>
      </c>
      <c r="Q32" s="4"/>
    </row>
    <row r="34" spans="2:17" x14ac:dyDescent="0.25">
      <c r="B34" s="4" t="s">
        <v>57</v>
      </c>
      <c r="C34" s="4"/>
      <c r="D34" s="8">
        <f>D12/95</f>
        <v>4.4323789473684201</v>
      </c>
      <c r="N34" s="4" t="s">
        <v>57</v>
      </c>
      <c r="O34" s="4"/>
      <c r="P34" s="8">
        <f>P12/95</f>
        <v>5.83322105263158</v>
      </c>
    </row>
    <row r="35" spans="2:17" x14ac:dyDescent="0.25">
      <c r="B35" s="4" t="s">
        <v>56</v>
      </c>
      <c r="C35" s="4"/>
      <c r="D35" s="8">
        <f>D24/75</f>
        <v>5.0927733333333327</v>
      </c>
      <c r="N35" s="4" t="s">
        <v>56</v>
      </c>
      <c r="O35" s="4"/>
      <c r="P35" s="8">
        <f>P24/75</f>
        <v>6.1947200000000011</v>
      </c>
    </row>
    <row r="37" spans="2:17" x14ac:dyDescent="0.25">
      <c r="B37" s="4" t="s">
        <v>58</v>
      </c>
      <c r="E37" s="9">
        <f>(95-75)/75</f>
        <v>0.26666666666666666</v>
      </c>
      <c r="N37" s="4" t="s">
        <v>58</v>
      </c>
      <c r="Q37" s="9">
        <f>(95-75)/75</f>
        <v>0.26666666666666666</v>
      </c>
    </row>
  </sheetData>
  <hyperlinks>
    <hyperlink ref="F4" r:id="rId1" location="paper" display="paper"/>
    <hyperlink ref="F5" r:id="rId2" location="paper"/>
    <hyperlink ref="F17" r:id="rId3" location="paper" display="https://www.mtggoldfish.com/deck/2828585 - paper"/>
    <hyperlink ref="F18" r:id="rId4" location="paper" display="https://www.mtggoldfish.com/deck/2905292 - paper"/>
    <hyperlink ref="F16" r:id="rId5" location="paper" display="https://www.mtggoldfish.com/deck/2869246 - paper"/>
    <hyperlink ref="R17" r:id="rId6" location="paper" display="https://www.mtggoldfish.com/archetype/niv-to-light - paper"/>
    <hyperlink ref="R6" r:id="rId7" location="paper" display="https://www.mtggoldfish.com/deck/3004166 - paper"/>
    <hyperlink ref="R5" r:id="rId8" location="paper" display="https://www.mtggoldfish.com/deck/3004171 - paper"/>
    <hyperlink ref="R7" r:id="rId9" location="paper" display="https://www.mtggoldfish.com/deck/3019265 - paper"/>
    <hyperlink ref="R8" r:id="rId10" location="paper" display="https://www.mtggoldfish.com/deck/3019271 - paper"/>
    <hyperlink ref="R19" r:id="rId11" location="paper" display="https://www.mtggoldfish.com/deck/3019262 - paper"/>
    <hyperlink ref="F8" r:id="rId12" location="paper" display="paper"/>
    <hyperlink ref="F19" r:id="rId13" location="paper" display="https://www.mtggoldfish.com/deck/2878258 - paper"/>
    <hyperlink ref="F20" r:id="rId14" location="paper" display="https://www.mtggoldfish.com/deck/2878467 - paper"/>
    <hyperlink ref="R20:V20" r:id="rId15" location="paper" display="https://www.mtggoldfish.com/deck/2963181#paper"/>
    <hyperlink ref="F6" r:id="rId16" location="paper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2020-05-18T12:23:58Z</dcterms:created>
  <dcterms:modified xsi:type="dcterms:W3CDTF">2020-05-21T02:14:19Z</dcterms:modified>
</cp:coreProperties>
</file>